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bl28,113-22-2 - Oprava ..." sheetId="2" state="visible" r:id="rId3"/>
  </sheets>
  <definedNames>
    <definedName function="false" hidden="false" localSheetId="1" name="_xlnm.Print_Area" vbProcedure="false">'Jabl28,113-22-2 - Oprava ...'!$C$4:$J$76,'Jabl28,113-22-2 - Oprava ...'!$C$82:$J$114,'Jabl28,113-22-2 - Oprava ...'!$C$120:$K$280</definedName>
    <definedName function="false" hidden="false" localSheetId="1" name="_xlnm.Print_Titles" vbProcedure="false">'Jabl28,113-22-2 - Oprava ...'!$130:$130</definedName>
    <definedName function="false" hidden="true" localSheetId="1" name="_xlnm._FilterDatabase" vbProcedure="false">'Jabl28,113-22-2 - Oprava ...'!$C$130:$K$280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<sst xmlns="http://schemas.openxmlformats.org/spreadsheetml/2006/main" count="1842" uniqueCount="495">
  <si>
    <t xml:space="preserve">Export Komplet</t>
  </si>
  <si>
    <t xml:space="preserve">2.0</t>
  </si>
  <si>
    <t xml:space="preserve">False</t>
  </si>
  <si>
    <t xml:space="preserve">{70261738-5d1b-417a-a969-1b435c647051}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</si>
  <si>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</si>
  <si>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</si>
  <si>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</si>
  <si>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</si>
  <si>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</si>
  <si>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</si>
  <si>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</si>
  <si>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</si>
  <si>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</si>
  <si>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Jabl28,113-22/2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</si>
  <si>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</si>
  <si>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</si>
  <si>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č.113</t>
  </si>
  <si>
    <t xml:space="preserve">KSO:</t>
  </si>
  <si>
    <t xml:space="preserve">CC-CZ:</t>
  </si>
  <si>
    <t xml:space="preserve">Místo:</t>
  </si>
  <si>
    <t xml:space="preserve">Jabloňova 28,Brno</t>
  </si>
  <si>
    <t xml:space="preserve">Datum:</t>
  </si>
  <si>
    <t xml:space="preserve">5. 9. 2022</t>
  </si>
  <si>
    <t xml:space="preserve">Zadavatel:</t>
  </si>
  <si>
    <t xml:space="preserve">IČ:</t>
  </si>
  <si>
    <t xml:space="preserve">MmBrna,OSM,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</si>
  <si>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</si>
  <si>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</si>
  <si>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</si>
  <si>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</si>
  <si>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</si>
  <si>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</si>
  <si>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</si>
  <si>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</si>
  <si>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</si>
  <si>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</si>
  <si>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</si>
  <si>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</si>
  <si>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</si>
  <si>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</si>
  <si>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</si>
  <si>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</si>
  <si>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</si>
  <si>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</si>
  <si>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</si>
  <si>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</si>
  <si>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</si>
  <si>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</si>
  <si>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</si>
  <si>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</si>
  <si>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</si>
  <si>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</si>
  <si>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</si>
  <si>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</si>
  <si>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</si>
  <si>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</si>
  <si>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</si>
  <si>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</si>
  <si>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</si>
  <si>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</si>
  <si>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</si>
  <si>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</si>
  <si>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</si>
  <si>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</si>
  <si>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</si>
  <si>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</si>
  <si>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</si>
  <si>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</si>
  <si>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</si>
  <si>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</si>
  <si>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</si>
  <si>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</si>
  <si>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</si>
  <si>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</si>
  <si>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</si>
  <si>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</si>
  <si>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</si>
  <si>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</si>
  <si>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</si>
  <si>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</si>
  <si>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</si>
  <si>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</si>
  <si>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</si>
  <si>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</si>
  <si>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</si>
  <si>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</si>
  <si>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</si>
  <si>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</si>
  <si>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</si>
  <si>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</si>
  <si>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</si>
  <si>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</si>
  <si>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</si>
  <si>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</si>
  <si>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</si>
  <si>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</si>
  <si>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</si>
  <si>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</si>
  <si>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</si>
  <si>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</si>
  <si>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</si>
  <si>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</si>
  <si>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</si>
  <si>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</si>
  <si>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</si>
  <si>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</si>
  <si>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</si>
  <si>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</si>
  <si>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</si>
  <si>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</si>
  <si>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</si>
  <si>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</si>
  <si>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</si>
  <si>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</si>
  <si>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</si>
  <si>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</si>
  <si>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</si>
  <si>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</si>
  <si>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</si>
  <si>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</si>
  <si>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</si>
  <si>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</si>
  <si>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</si>
  <si>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</si>
  <si>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</si>
  <si>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612325422</t>
  </si>
  <si>
    <t xml:space="preserve">Oprava vnitřní vápenocementové štukové omítky stěn v rozsahu plochy přes 10 do 30 %</t>
  </si>
  <si>
    <t xml:space="preserve">m2</t>
  </si>
  <si>
    <t xml:space="preserve">CS ÚRS 2022 02</t>
  </si>
  <si>
    <t xml:space="preserve">4</t>
  </si>
  <si>
    <t xml:space="preserve">2</t>
  </si>
  <si>
    <t xml:space="preserve">-1806413452</t>
  </si>
  <si>
    <t xml:space="preserve">VV</t>
  </si>
  <si>
    <t xml:space="preserve">"1"(2,1*2+2,4)*2,6-0,9*2,0-0,8*2,0-0,6*2,0</t>
  </si>
  <si>
    <t xml:space="preserve">"2"(2,35+2,4)*2*0,6</t>
  </si>
  <si>
    <t xml:space="preserve">"3"(4,0+0,6+2,4+0,12+4,335)*2*2,6-0,8*2,0-1,75*1,95-1,1*0,6</t>
  </si>
  <si>
    <t xml:space="preserve">(1,75+1,95*2)*0,2+(1,1+0,6*2)*0,2</t>
  </si>
  <si>
    <t xml:space="preserve">"4"(2,8+4,335)*2*2,6-0,8*2,0-0,9*1,95+(1,95*2+0,9)*0,2</t>
  </si>
  <si>
    <t xml:space="preserve">Součet</t>
  </si>
  <si>
    <t xml:space="preserve">619991011</t>
  </si>
  <si>
    <t xml:space="preserve">Obalení konstrukcí a prvků fólií přilepenou lepící páskou</t>
  </si>
  <si>
    <t xml:space="preserve">-736094572</t>
  </si>
  <si>
    <t xml:space="preserve">1,75*1,95+0,9*1,95+1,1*0,6+0,6*0,6</t>
  </si>
  <si>
    <t xml:space="preserve">642-pc  1</t>
  </si>
  <si>
    <t xml:space="preserve">Zapravení děr v obkladech</t>
  </si>
  <si>
    <t xml:space="preserve">sada</t>
  </si>
  <si>
    <t xml:space="preserve">-1253007302</t>
  </si>
  <si>
    <t xml:space="preserve">9</t>
  </si>
  <si>
    <t xml:space="preserve">Ostatní konstrukce a práce, bourání</t>
  </si>
  <si>
    <t xml:space="preserve">5</t>
  </si>
  <si>
    <t xml:space="preserve">952901111</t>
  </si>
  <si>
    <t xml:space="preserve">Vyčištění budov bytové a občanské výstavby při výšce podlaží do 4 m</t>
  </si>
  <si>
    <t xml:space="preserve">2106980736</t>
  </si>
  <si>
    <t xml:space="preserve">5,8+4,5+23,3+12,2</t>
  </si>
  <si>
    <t xml:space="preserve">952-pc 1</t>
  </si>
  <si>
    <t xml:space="preserve">Odvoz a likvidace, háčků a šrouby,kuchyňské linky, digestoře, skříňe,světla</t>
  </si>
  <si>
    <t xml:space="preserve">1862952587</t>
  </si>
  <si>
    <t xml:space="preserve">7</t>
  </si>
  <si>
    <t xml:space="preserve">952-pc 2</t>
  </si>
  <si>
    <t xml:space="preserve">Vyčistit vanu,umyvadlo včetně sifonu,dlažbu,obklad-WC</t>
  </si>
  <si>
    <t xml:space="preserve">1063149055</t>
  </si>
  <si>
    <t xml:space="preserve">8</t>
  </si>
  <si>
    <t xml:space="preserve">968-pc 4</t>
  </si>
  <si>
    <t xml:space="preserve">Vyvěšení vnitřních dveří -WC,pokoj a odvoz </t>
  </si>
  <si>
    <t xml:space="preserve">kus</t>
  </si>
  <si>
    <t xml:space="preserve">-433026956</t>
  </si>
  <si>
    <t xml:space="preserve">1+1</t>
  </si>
  <si>
    <t xml:space="preserve">968-pc 5</t>
  </si>
  <si>
    <t xml:space="preserve">Umýt vchodové dveře a 1x dveře vnitřní</t>
  </si>
  <si>
    <t xml:space="preserve">hod</t>
  </si>
  <si>
    <t xml:space="preserve">-1519432767</t>
  </si>
  <si>
    <t xml:space="preserve">10</t>
  </si>
  <si>
    <t xml:space="preserve">968-pc 6</t>
  </si>
  <si>
    <t xml:space="preserve">Umýt obklad v kuchyni</t>
  </si>
  <si>
    <t xml:space="preserve">-1105395908</t>
  </si>
  <si>
    <t xml:space="preserve">12</t>
  </si>
  <si>
    <t xml:space="preserve">968-pc 7a</t>
  </si>
  <si>
    <t xml:space="preserve">umýt dlažbu, sokl a radiátor v předsíni</t>
  </si>
  <si>
    <t xml:space="preserve">-1979804099</t>
  </si>
  <si>
    <t xml:space="preserve">13</t>
  </si>
  <si>
    <t xml:space="preserve">978013141</t>
  </si>
  <si>
    <t xml:space="preserve">Otlučení (osekání) vnitřní vápenné nebo vápenocementové omítky stěn v rozsahu přes 10 do 30 %</t>
  </si>
  <si>
    <t xml:space="preserve">926649643</t>
  </si>
  <si>
    <t xml:space="preserve">997</t>
  </si>
  <si>
    <t xml:space="preserve">Přesun sutě</t>
  </si>
  <si>
    <t xml:space="preserve">14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</si>
  <si>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</si>
  <si>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</si>
  <si>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</si>
  <si>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-1698076398</t>
  </si>
  <si>
    <t xml:space="preserve">997013501</t>
  </si>
  <si>
    <t xml:space="preserve">Odvoz suti a vybouraných hmot na skládku nebo meziskládku do 1 km se složením</t>
  </si>
  <si>
    <t xml:space="preserve">1752798402</t>
  </si>
  <si>
    <t xml:space="preserve">16</t>
  </si>
  <si>
    <t xml:space="preserve">997013509</t>
  </si>
  <si>
    <t xml:space="preserve">Příplatek k odvozu suti a vybouraných hmot na skládku ZKD 1 km přes 1 km</t>
  </si>
  <si>
    <t xml:space="preserve">-437070804</t>
  </si>
  <si>
    <t xml:space="preserve">2,013*14 'Přepočtené koeficientem množství</t>
  </si>
  <si>
    <t xml:space="preserve">17</t>
  </si>
  <si>
    <t xml:space="preserve">997013601</t>
  </si>
  <si>
    <t xml:space="preserve">Poplatek za uložení na skládce (skládkovné) stavebního odpadu</t>
  </si>
  <si>
    <t xml:space="preserve">2002325057</t>
  </si>
  <si>
    <t xml:space="preserve">998</t>
  </si>
  <si>
    <t xml:space="preserve">Přesun hmot</t>
  </si>
  <si>
    <t xml:space="preserve">18</t>
  </si>
  <si>
    <t xml:space="preserve">998018002</t>
  </si>
  <si>
    <t xml:space="preserve">Přesun hmot ruční pro budovy v přes 6 do 12 m</t>
  </si>
  <si>
    <t xml:space="preserve">1883678964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</si>
  <si>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</si>
  <si>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</si>
  <si>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</si>
  <si>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</si>
  <si>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19</t>
  </si>
  <si>
    <t xml:space="preserve">7221-pc2</t>
  </si>
  <si>
    <t xml:space="preserve">Kontrola nebo výměna uzávěru teplé a stadené vody</t>
  </si>
  <si>
    <t xml:space="preserve">-1139772504</t>
  </si>
  <si>
    <t xml:space="preserve">20</t>
  </si>
  <si>
    <t xml:space="preserve">998722202</t>
  </si>
  <si>
    <t xml:space="preserve">Přesun hmot procentní pro vnitřní vodovod v objektech v přes 6 do 12 m</t>
  </si>
  <si>
    <t xml:space="preserve">%</t>
  </si>
  <si>
    <t xml:space="preserve">742527820</t>
  </si>
  <si>
    <t xml:space="preserve">725</t>
  </si>
  <si>
    <t xml:space="preserve">Zdravotechnika - zařizovací předměty</t>
  </si>
  <si>
    <t xml:space="preserve">725110814</t>
  </si>
  <si>
    <t xml:space="preserve">Demontáž klozetu Kombi</t>
  </si>
  <si>
    <t xml:space="preserve">soubor</t>
  </si>
  <si>
    <t xml:space="preserve">1969463398</t>
  </si>
  <si>
    <t xml:space="preserve">22</t>
  </si>
  <si>
    <t xml:space="preserve">725112022</t>
  </si>
  <si>
    <t xml:space="preserve">Klozet keramický závěsný na nosné stěny s hlubokým splachováním odpad vodorovný</t>
  </si>
  <si>
    <t xml:space="preserve">974941874</t>
  </si>
  <si>
    <t xml:space="preserve">23</t>
  </si>
  <si>
    <t xml:space="preserve">725310823</t>
  </si>
  <si>
    <t xml:space="preserve">Demontáž dřez jednoduchý vestavěný v kuchyňských sestavách bez výtokových armatur</t>
  </si>
  <si>
    <t xml:space="preserve">-1764824580</t>
  </si>
  <si>
    <t xml:space="preserve">24</t>
  </si>
  <si>
    <t xml:space="preserve">7256-pc 1</t>
  </si>
  <si>
    <t xml:space="preserve">Vyřazení sporáku na základě vyřazovacího protokolu, následná likvidace sporáku</t>
  </si>
  <si>
    <t xml:space="preserve">-438942005</t>
  </si>
  <si>
    <t xml:space="preserve">25</t>
  </si>
  <si>
    <t xml:space="preserve">7256-pc 2</t>
  </si>
  <si>
    <t xml:space="preserve">Doplnění stávajícího napojení na pračku</t>
  </si>
  <si>
    <t xml:space="preserve">-1772770072</t>
  </si>
  <si>
    <t xml:space="preserve">26</t>
  </si>
  <si>
    <t xml:space="preserve">725820802</t>
  </si>
  <si>
    <t xml:space="preserve">Demontáž baterie stojánkové do jednoho otvoru</t>
  </si>
  <si>
    <t xml:space="preserve">1587919046</t>
  </si>
  <si>
    <t xml:space="preserve">27</t>
  </si>
  <si>
    <t xml:space="preserve">725821325</t>
  </si>
  <si>
    <t xml:space="preserve">Baterie dřezová stojánková páková s otáčivým kulatým ústím a délkou ramínka 220 mm</t>
  </si>
  <si>
    <t xml:space="preserve">-2121267254</t>
  </si>
  <si>
    <t xml:space="preserve">28</t>
  </si>
  <si>
    <t xml:space="preserve">998725202</t>
  </si>
  <si>
    <t xml:space="preserve">Přesun hmot procentní pro zařizovací předměty v objektech v přes 6 do 12 m</t>
  </si>
  <si>
    <t xml:space="preserve">-1584681506</t>
  </si>
  <si>
    <t xml:space="preserve">734</t>
  </si>
  <si>
    <t xml:space="preserve">Ústřední vytápění - armatury</t>
  </si>
  <si>
    <t xml:space="preserve">29</t>
  </si>
  <si>
    <t xml:space="preserve">734221682.GCM</t>
  </si>
  <si>
    <t xml:space="preserve">Kontrola nebo výměna termostatické hlavice </t>
  </si>
  <si>
    <t xml:space="preserve">-827770997</t>
  </si>
  <si>
    <t xml:space="preserve">30</t>
  </si>
  <si>
    <t xml:space="preserve">734221682.PC1</t>
  </si>
  <si>
    <t xml:space="preserve">Oprava radiátoru v koupelně-nové úchyty</t>
  </si>
  <si>
    <t xml:space="preserve">-2044660222</t>
  </si>
  <si>
    <t xml:space="preserve">31</t>
  </si>
  <si>
    <t xml:space="preserve">998734202</t>
  </si>
  <si>
    <t xml:space="preserve">Přesun hmot procentní pro armatury v objektech v přes 6 do 12 m</t>
  </si>
  <si>
    <t xml:space="preserve">1655048307</t>
  </si>
  <si>
    <t xml:space="preserve">741</t>
  </si>
  <si>
    <t xml:space="preserve">Elektroinstalace - silnoproud</t>
  </si>
  <si>
    <t xml:space="preserve">32</t>
  </si>
  <si>
    <t xml:space="preserve">M</t>
  </si>
  <si>
    <t xml:space="preserve">34512200</t>
  </si>
  <si>
    <t xml:space="preserve">objímka žárovky E14 svorcová 1253-040 termoplast</t>
  </si>
  <si>
    <t xml:space="preserve">2013772213</t>
  </si>
  <si>
    <t xml:space="preserve">33</t>
  </si>
  <si>
    <t xml:space="preserve">34774102</t>
  </si>
  <si>
    <t xml:space="preserve">žárovka LED E27 6W</t>
  </si>
  <si>
    <t xml:space="preserve">-1984072162</t>
  </si>
  <si>
    <t xml:space="preserve">34</t>
  </si>
  <si>
    <t xml:space="preserve">741330335</t>
  </si>
  <si>
    <t xml:space="preserve">Montáž ovladač tlačítkový vestavný-objímka se žárovkou</t>
  </si>
  <si>
    <t xml:space="preserve">-1139515860</t>
  </si>
  <si>
    <t xml:space="preserve">35</t>
  </si>
  <si>
    <t xml:space="preserve">741370002</t>
  </si>
  <si>
    <t xml:space="preserve">Montáž svítidlo žárovkové bytové stropní přisazené 1 zdroj se sklem</t>
  </si>
  <si>
    <t xml:space="preserve">118127778</t>
  </si>
  <si>
    <t xml:space="preserve">36</t>
  </si>
  <si>
    <t xml:space="preserve">348212</t>
  </si>
  <si>
    <t xml:space="preserve">svítidlo bytové žárovkové stropní včetně světelného zdroje a recykl.poplatku</t>
  </si>
  <si>
    <t xml:space="preserve">1752715215</t>
  </si>
  <si>
    <t xml:space="preserve">37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</si>
  <si>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</si>
  <si>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</si>
  <si>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411595487</t>
  </si>
  <si>
    <t xml:space="preserve">38</t>
  </si>
  <si>
    <t xml:space="preserve">741810001</t>
  </si>
  <si>
    <t xml:space="preserve">Celková prohlídka elektrického rozvodu a zařízení do 100 000,- Kč</t>
  </si>
  <si>
    <t xml:space="preserve">-730507471</t>
  </si>
  <si>
    <t xml:space="preserve">39</t>
  </si>
  <si>
    <t xml:space="preserve">741811011</t>
  </si>
  <si>
    <t xml:space="preserve">Kontrola rozvaděč nn silový hmotnosti do 200 kg</t>
  </si>
  <si>
    <t xml:space="preserve">-1819472574</t>
  </si>
  <si>
    <t xml:space="preserve">40</t>
  </si>
  <si>
    <t xml:space="preserve">7419-pc 2</t>
  </si>
  <si>
    <t xml:space="preserve">D+M osvětlení kuchyňské linky pod horníma skříňkama</t>
  </si>
  <si>
    <t xml:space="preserve">-2135941869</t>
  </si>
  <si>
    <t xml:space="preserve">41</t>
  </si>
  <si>
    <t xml:space="preserve">7419-pc 3</t>
  </si>
  <si>
    <t xml:space="preserve">Drobný pomocný instalační materiál (objímky, svorky, sádra, aj.)</t>
  </si>
  <si>
    <t xml:space="preserve">1638579126</t>
  </si>
  <si>
    <t xml:space="preserve">42</t>
  </si>
  <si>
    <t xml:space="preserve">7419-pc 4</t>
  </si>
  <si>
    <t xml:space="preserve">Výměna zásuvky v předsíni</t>
  </si>
  <si>
    <t xml:space="preserve">470509641</t>
  </si>
  <si>
    <t xml:space="preserve">43</t>
  </si>
  <si>
    <t xml:space="preserve">7420-pc 5</t>
  </si>
  <si>
    <t xml:space="preserve">Likvidace demontovaného elektroodpadu</t>
  </si>
  <si>
    <t xml:space="preserve">1641328538</t>
  </si>
  <si>
    <t xml:space="preserve">44</t>
  </si>
  <si>
    <t xml:space="preserve">7420-pc 6</t>
  </si>
  <si>
    <t xml:space="preserve">Dodávka a montáž el.sporáku</t>
  </si>
  <si>
    <t xml:space="preserve">-1895947100</t>
  </si>
  <si>
    <t xml:space="preserve">45</t>
  </si>
  <si>
    <t xml:space="preserve">998741202</t>
  </si>
  <si>
    <t xml:space="preserve">Přesun hmot procentní pro silnoproud v objektech v přes 6 do 12 m</t>
  </si>
  <si>
    <t xml:space="preserve">1934724621</t>
  </si>
  <si>
    <t xml:space="preserve">742</t>
  </si>
  <si>
    <t xml:space="preserve">Elektroinstalace - slaboproud</t>
  </si>
  <si>
    <t xml:space="preserve">46</t>
  </si>
  <si>
    <t xml:space="preserve">742310006</t>
  </si>
  <si>
    <t xml:space="preserve">Montáž domácího nástěnného telefonu</t>
  </si>
  <si>
    <t xml:space="preserve">-738547133</t>
  </si>
  <si>
    <t xml:space="preserve">47</t>
  </si>
  <si>
    <t xml:space="preserve">38226805</t>
  </si>
  <si>
    <t xml:space="preserve">domovní telefon s bzučákem</t>
  </si>
  <si>
    <t xml:space="preserve">-1177997853</t>
  </si>
  <si>
    <t xml:space="preserve">48</t>
  </si>
  <si>
    <t xml:space="preserve">742310806</t>
  </si>
  <si>
    <t xml:space="preserve">Demontáž domácího nástěnného telefonu</t>
  </si>
  <si>
    <t xml:space="preserve">-206248838</t>
  </si>
  <si>
    <t xml:space="preserve">49</t>
  </si>
  <si>
    <t xml:space="preserve">998742202</t>
  </si>
  <si>
    <t xml:space="preserve">Přesun hmot procentní pro slaboproud v objektech v do 12 m</t>
  </si>
  <si>
    <t xml:space="preserve">1739508330</t>
  </si>
  <si>
    <t xml:space="preserve">766</t>
  </si>
  <si>
    <t xml:space="preserve">Konstrukce truhlářské</t>
  </si>
  <si>
    <t xml:space="preserve">50</t>
  </si>
  <si>
    <t xml:space="preserve">766-pc  1</t>
  </si>
  <si>
    <t xml:space="preserve">D+m dveře jednokřídlé fóliový plné bílé  600x1970mm včetně kování,klik a zámku (WC) nutno přeměřit na stavbě</t>
  </si>
  <si>
    <t xml:space="preserve">548108833</t>
  </si>
  <si>
    <t xml:space="preserve">51</t>
  </si>
  <si>
    <t xml:space="preserve">766-pc  2</t>
  </si>
  <si>
    <t xml:space="preserve">D+m dveře jednokřídlé fóliový prosklené bílé  800x1970mm včetně kování,klik a zámku  nutno přeměřit na stavbě</t>
  </si>
  <si>
    <t xml:space="preserve">1009716073</t>
  </si>
  <si>
    <t xml:space="preserve">52</t>
  </si>
  <si>
    <t xml:space="preserve">766-pc  3</t>
  </si>
  <si>
    <t xml:space="preserve">Vyčištění, opravení a seřízení oken</t>
  </si>
  <si>
    <t xml:space="preserve">-309980448</t>
  </si>
  <si>
    <t xml:space="preserve">53</t>
  </si>
  <si>
    <t xml:space="preserve">766-pc  4</t>
  </si>
  <si>
    <t xml:space="preserve">D+m kuchynské linky včetně dřezu,baterie,digestoře,skříně..-dle původního tvaru kuch.linky viz TZ</t>
  </si>
  <si>
    <t xml:space="preserve">1606860429</t>
  </si>
  <si>
    <t xml:space="preserve">54</t>
  </si>
  <si>
    <t xml:space="preserve">766-pc  5</t>
  </si>
  <si>
    <t xml:space="preserve">Oprava a vyčištění vestavěných skříní,úchytů a výměna ohranění dveří skříně-předsíň</t>
  </si>
  <si>
    <t xml:space="preserve">1415678789</t>
  </si>
  <si>
    <t xml:space="preserve">55</t>
  </si>
  <si>
    <t xml:space="preserve">766-pc 6</t>
  </si>
  <si>
    <t xml:space="preserve">Nalepení uvolněného parapetu v pokoji č.4</t>
  </si>
  <si>
    <t xml:space="preserve">-1070094085</t>
  </si>
  <si>
    <t xml:space="preserve">56</t>
  </si>
  <si>
    <t xml:space="preserve">998766202</t>
  </si>
  <si>
    <t xml:space="preserve">Přesun hmot procentní pro kce truhlářské v objektech v přes 6 do 12 m</t>
  </si>
  <si>
    <t xml:space="preserve">668184271</t>
  </si>
  <si>
    <t xml:space="preserve">776</t>
  </si>
  <si>
    <t xml:space="preserve">Podlahy povlakové</t>
  </si>
  <si>
    <t xml:space="preserve">57</t>
  </si>
  <si>
    <t xml:space="preserve">776111116</t>
  </si>
  <si>
    <t xml:space="preserve">Odstranění zbytků lepidla z podkladu povlakových podlah broušením</t>
  </si>
  <si>
    <t xml:space="preserve">-1942149848</t>
  </si>
  <si>
    <t xml:space="preserve">23,3+12,2</t>
  </si>
  <si>
    <t xml:space="preserve">58</t>
  </si>
  <si>
    <t xml:space="preserve">776121112</t>
  </si>
  <si>
    <t xml:space="preserve">Vodou ředitelná penetrace savého podkladu povlakových podlah</t>
  </si>
  <si>
    <t xml:space="preserve">-39159270</t>
  </si>
  <si>
    <t xml:space="preserve">59</t>
  </si>
  <si>
    <t xml:space="preserve">776141112</t>
  </si>
  <si>
    <t xml:space="preserve">Stěrka podlahová nivelační pro vyrovnání podkladu povlakových podlah pevnosti 20 MPa tl přes 3 do 5 mm</t>
  </si>
  <si>
    <t xml:space="preserve">-1358617655</t>
  </si>
  <si>
    <t xml:space="preserve">60</t>
  </si>
  <si>
    <t xml:space="preserve">776201812</t>
  </si>
  <si>
    <t xml:space="preserve">Demontáž lepených povlakových podlah</t>
  </si>
  <si>
    <t xml:space="preserve">-1629585847</t>
  </si>
  <si>
    <t xml:space="preserve">61</t>
  </si>
  <si>
    <t xml:space="preserve">776221111</t>
  </si>
  <si>
    <t xml:space="preserve">Lepení pásů z PVC standardním lepidlem</t>
  </si>
  <si>
    <t xml:space="preserve">CS ÚRS 2021 02</t>
  </si>
  <si>
    <t xml:space="preserve">848126594</t>
  </si>
  <si>
    <t xml:space="preserve">62</t>
  </si>
  <si>
    <t xml:space="preserve">284-pc 1</t>
  </si>
  <si>
    <t xml:space="preserve">krytina podlahová  pvc</t>
  </si>
  <si>
    <t xml:space="preserve">1351280730</t>
  </si>
  <si>
    <t xml:space="preserve">35,5*1,1 'Přepočtené koeficientem množství</t>
  </si>
  <si>
    <t xml:space="preserve">63</t>
  </si>
  <si>
    <t xml:space="preserve">776223112</t>
  </si>
  <si>
    <t xml:space="preserve">Spoj povlakových podlahovin z PVC svařováním za studena</t>
  </si>
  <si>
    <t xml:space="preserve">m</t>
  </si>
  <si>
    <t xml:space="preserve">998722735</t>
  </si>
  <si>
    <t xml:space="preserve">64</t>
  </si>
  <si>
    <t xml:space="preserve">776410811</t>
  </si>
  <si>
    <t xml:space="preserve">Odstranění soklíků a lišt pryžových nebo plastových</t>
  </si>
  <si>
    <t xml:space="preserve">311541838</t>
  </si>
  <si>
    <t xml:space="preserve">65</t>
  </si>
  <si>
    <t xml:space="preserve">7764211111</t>
  </si>
  <si>
    <t xml:space="preserve">Montáž a dodávka obvodových PVC lišt lepením</t>
  </si>
  <si>
    <t xml:space="preserve">952773869</t>
  </si>
  <si>
    <t xml:space="preserve">"3,4"(6,47+4,0+0,6)*2+(2,8+4,4)*2</t>
  </si>
  <si>
    <t xml:space="preserve">66</t>
  </si>
  <si>
    <t xml:space="preserve">998776202</t>
  </si>
  <si>
    <t xml:space="preserve">Přesun hmot procentní pro podlahy povlakové v objektech v přes 6 do 12 m</t>
  </si>
  <si>
    <t xml:space="preserve">-928694969</t>
  </si>
  <si>
    <t xml:space="preserve">783</t>
  </si>
  <si>
    <t xml:space="preserve">Dokončovací práce - nátěry</t>
  </si>
  <si>
    <t xml:space="preserve">67</t>
  </si>
  <si>
    <t xml:space="preserve">783306801</t>
  </si>
  <si>
    <t xml:space="preserve">Odstranění nátěru ze zámečnických konstrukcí obroušením</t>
  </si>
  <si>
    <t xml:space="preserve">CS ÚRS 2022 01</t>
  </si>
  <si>
    <t xml:space="preserve">30219855</t>
  </si>
  <si>
    <t xml:space="preserve">4,6*0,25+4,8*0,25*2</t>
  </si>
  <si>
    <t xml:space="preserve">68</t>
  </si>
  <si>
    <t xml:space="preserve">783314101</t>
  </si>
  <si>
    <t xml:space="preserve">Základní jednonásobný syntetický nátěr zámečnických konstrukcí</t>
  </si>
  <si>
    <t xml:space="preserve">433958348</t>
  </si>
  <si>
    <t xml:space="preserve">69</t>
  </si>
  <si>
    <t xml:space="preserve">783315101</t>
  </si>
  <si>
    <t xml:space="preserve">Mezinátěr jednonásobný syntetický standardní zámečnických konstrukcí</t>
  </si>
  <si>
    <t xml:space="preserve">-1487265263</t>
  </si>
  <si>
    <t xml:space="preserve">70</t>
  </si>
  <si>
    <t xml:space="preserve">783317101</t>
  </si>
  <si>
    <t xml:space="preserve">Krycí jednonásobný syntetický standardní nátěr zámečnických konstrukcí</t>
  </si>
  <si>
    <t xml:space="preserve">-598468258</t>
  </si>
  <si>
    <t xml:space="preserve">784</t>
  </si>
  <si>
    <t xml:space="preserve">Dokončovací práce - malby a tapety</t>
  </si>
  <si>
    <t xml:space="preserve">71</t>
  </si>
  <si>
    <t xml:space="preserve">784121001</t>
  </si>
  <si>
    <t xml:space="preserve">Oškrabání malby v mísnostech v do 3,80 m</t>
  </si>
  <si>
    <t xml:space="preserve">856497667</t>
  </si>
  <si>
    <t xml:space="preserve">45,8</t>
  </si>
  <si>
    <t xml:space="preserve">"1"(2,1*2+2,4)*2,6</t>
  </si>
  <si>
    <t xml:space="preserve">"2"(1,7+0,64+2,4)*2*0,6+4</t>
  </si>
  <si>
    <t xml:space="preserve">"3"(4,0+6,47)*2*2,6</t>
  </si>
  <si>
    <t xml:space="preserve">"4"(4,36+2,8)*2*2,6</t>
  </si>
  <si>
    <t xml:space="preserve">72</t>
  </si>
  <si>
    <t xml:space="preserve">784121011</t>
  </si>
  <si>
    <t xml:space="preserve">Rozmývání podkladu po oškrabání malby v místnostech v do 3,80 m</t>
  </si>
  <si>
    <t xml:space="preserve">642898721</t>
  </si>
  <si>
    <t xml:space="preserve">73</t>
  </si>
  <si>
    <t xml:space="preserve">784181101</t>
  </si>
  <si>
    <t xml:space="preserve">Základní akrylátová jednonásobná bezbarvá penetrace podkladu v místnostech v do 3,80 m</t>
  </si>
  <si>
    <t xml:space="preserve">-372504246</t>
  </si>
  <si>
    <t xml:space="preserve">74</t>
  </si>
  <si>
    <t xml:space="preserve">784221101</t>
  </si>
  <si>
    <t xml:space="preserve">Dvojnásobné bílé malby ze směsí za sucha dobře otěruvzdorných v místnostech do 3,80 m</t>
  </si>
  <si>
    <t xml:space="preserve">953806659</t>
  </si>
  <si>
    <t xml:space="preserve">HZS</t>
  </si>
  <si>
    <t xml:space="preserve">Hodinové zúčtovací sazby</t>
  </si>
  <si>
    <t xml:space="preserve">75</t>
  </si>
  <si>
    <t xml:space="preserve">HZS2211</t>
  </si>
  <si>
    <t xml:space="preserve">Hodinová zúčtovací sazba instalatér</t>
  </si>
  <si>
    <t xml:space="preserve">512</t>
  </si>
  <si>
    <t xml:space="preserve">296430180</t>
  </si>
  <si>
    <t xml:space="preserve">"drobné pomocné instalatérské práce"3</t>
  </si>
  <si>
    <t xml:space="preserve">76</t>
  </si>
  <si>
    <t xml:space="preserve">HZS2231</t>
  </si>
  <si>
    <t xml:space="preserve">Hodinová zúčtovací sazba elektrikář</t>
  </si>
  <si>
    <t xml:space="preserve">190346645</t>
  </si>
  <si>
    <t xml:space="preserve">" prohlídka systému"4</t>
  </si>
  <si>
    <t xml:space="preserve">"drobné pomocné práce"2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</si>
  <si>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</si>
  <si>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</si>
  <si>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</si>
  <si>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</si>
  <si>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77</t>
  </si>
  <si>
    <t xml:space="preserve">030001000</t>
  </si>
  <si>
    <t xml:space="preserve">Zařízení staveniště 1%</t>
  </si>
  <si>
    <t xml:space="preserve">1024</t>
  </si>
  <si>
    <t xml:space="preserve">1631164395</t>
  </si>
  <si>
    <t xml:space="preserve">VRN6</t>
  </si>
  <si>
    <t xml:space="preserve">Územní vlivy</t>
  </si>
  <si>
    <t xml:space="preserve">78</t>
  </si>
  <si>
    <t xml:space="preserve">062002000</t>
  </si>
  <si>
    <t xml:space="preserve">Ztížené dopravní podmínky 3,2%</t>
  </si>
  <si>
    <t xml:space="preserve">-1810797577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</si>
</sst>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3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9"/>
      <name val="Arial CE"/>
      <family val="0"/>
      <charset val="238"/>
    </font>
    <font>
      <i val="true"/>
      <sz val="9"/>
      <color rgb="FF0000FF"/>
      <name val="Arial CE"/>
      <family val="0"/>
      <charset val="1"/>
    </font>
    <font>
      <sz val="9"/>
      <color rgb="FF0000FF"/>
      <name val="Arial CE"/>
      <family val="0"/>
      <charset val="238"/>
    </font>
    <font>
      <i val="true"/>
      <sz val="8"/>
      <color rgb="FF0000FF"/>
      <name val="Arial CE"/>
      <family val="0"/>
      <charset val="1"/>
    </font>
    <font>
      <sz val="9"/>
      <color rgb="FF003366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34:F140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Jabl28,113-22/2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č.113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5. 9. 2022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'Jabl28,113-22-2 -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'Jabl28,113-22-2 - Oprava ...'!P131</f>
        <v>0</v>
      </c>
      <c r="AV95" s="94" t="n">
        <f aca="false">'Jabl28,113-22-2 - Oprava ...'!J31</f>
        <v>0</v>
      </c>
      <c r="AW95" s="94" t="n">
        <f aca="false">'Jabl28,113-22-2 - Oprava ...'!J32</f>
        <v>0</v>
      </c>
      <c r="AX95" s="94" t="n">
        <f aca="false">'Jabl28,113-22-2 - Oprava ...'!J33</f>
        <v>0</v>
      </c>
      <c r="AY95" s="94" t="n">
        <f aca="false">'Jabl28,113-22-2 - Oprava ...'!J34</f>
        <v>0</v>
      </c>
      <c r="AZ95" s="94" t="n">
        <f aca="false">'Jabl28,113-22-2 - Oprava ...'!F31</f>
        <v>0</v>
      </c>
      <c r="BA95" s="94" t="n">
        <f aca="false">'Jabl28,113-22-2 - Oprava ...'!F32</f>
        <v>0</v>
      </c>
      <c r="BB95" s="94" t="n">
        <f aca="false">'Jabl28,113-22-2 - Oprava ...'!F33</f>
        <v>0</v>
      </c>
      <c r="BC95" s="94" t="n">
        <f aca="false">'Jabl28,113-22-2 - Oprava ...'!F34</f>
        <v>0</v>
      </c>
      <c r="BD95" s="96" t="n">
        <f aca="false">'Jabl28,113-22-2 - Oprava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28,113-22-2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81"/>
  <sheetViews>
    <sheetView showFormulas="false" showGridLines="false" showRowColHeaders="true" showZeros="true" rightToLeft="false" tabSelected="true" showOutlineSymbols="true" defaultGridColor="true" view="normal" topLeftCell="A121" colorId="64" zoomScale="100" zoomScaleNormal="100" zoomScalePageLayoutView="100" workbookViewId="0">
      <selection pane="topLeft" activeCell="F134" activeCellId="0" sqref="F134:F1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5. 9. 2022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ROUND(J131,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ROUND((SUM(BE131:BE280)),  2)</f>
        <v>0</v>
      </c>
      <c r="G31" s="22"/>
      <c r="H31" s="22"/>
      <c r="I31" s="112" t="n">
        <v>0.21</v>
      </c>
      <c r="J31" s="111" t="n">
        <f aca="false">ROUND(((SUM(BE131:BE280))*I31),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ROUND((SUM(BF131:BF280)),  2)</f>
        <v>0</v>
      </c>
      <c r="G32" s="22"/>
      <c r="H32" s="22"/>
      <c r="I32" s="112" t="n">
        <v>0.15</v>
      </c>
      <c r="J32" s="111" t="n">
        <f aca="false">ROUND(((SUM(BF131:BF280))*I32),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ROUND((SUM(BG131:BG280)),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ROUND((SUM(BH131:BH280)),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ROUND((SUM(BI131:BI280)),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č.113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28,Brno</v>
      </c>
      <c r="G87" s="22"/>
      <c r="H87" s="22"/>
      <c r="I87" s="15" t="s">
        <v>21</v>
      </c>
      <c r="J87" s="101" t="str">
        <f aca="false">IF(J10="","",J10)</f>
        <v>5. 9. 2022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J131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J132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J133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J144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J164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J170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J172</f>
        <v>0</v>
      </c>
      <c r="L100" s="126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J173</f>
        <v>0</v>
      </c>
      <c r="L101" s="131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J176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J186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J190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J207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J212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J222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J239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J245</f>
        <v>0</v>
      </c>
      <c r="L109" s="131"/>
    </row>
    <row r="110" s="125" customFormat="true" ht="24.95" hidden="false" customHeight="true" outlineLevel="0" collapsed="false">
      <c r="B110" s="126"/>
      <c r="D110" s="127" t="s">
        <v>102</v>
      </c>
      <c r="E110" s="128"/>
      <c r="F110" s="128"/>
      <c r="G110" s="128"/>
      <c r="H110" s="128"/>
      <c r="I110" s="128"/>
      <c r="J110" s="129" t="n">
        <f aca="false">J268</f>
        <v>0</v>
      </c>
      <c r="L110" s="126"/>
    </row>
    <row r="111" s="125" customFormat="true" ht="24.95" hidden="false" customHeight="true" outlineLevel="0" collapsed="false">
      <c r="B111" s="126"/>
      <c r="D111" s="127" t="s">
        <v>103</v>
      </c>
      <c r="E111" s="128"/>
      <c r="F111" s="128"/>
      <c r="G111" s="128"/>
      <c r="H111" s="128"/>
      <c r="I111" s="128"/>
      <c r="J111" s="129" t="n">
        <f aca="false">J276</f>
        <v>0</v>
      </c>
      <c r="L111" s="126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J277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J279</f>
        <v>0</v>
      </c>
      <c r="L113" s="131"/>
    </row>
    <row r="114" s="27" customFormat="true" ht="21.8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9" s="27" customFormat="true" ht="6.95" hidden="false" customHeight="true" outlineLevel="0" collapsed="false">
      <c r="A119" s="22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24.95" hidden="false" customHeight="true" outlineLevel="0" collapsed="false">
      <c r="A120" s="22"/>
      <c r="B120" s="23"/>
      <c r="C120" s="7" t="s">
        <v>106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2" hidden="false" customHeight="true" outlineLevel="0" collapsed="false">
      <c r="A122" s="22"/>
      <c r="B122" s="23"/>
      <c r="C122" s="15" t="s">
        <v>15</v>
      </c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6.5" hidden="false" customHeight="true" outlineLevel="0" collapsed="false">
      <c r="A123" s="22"/>
      <c r="B123" s="23"/>
      <c r="C123" s="22"/>
      <c r="D123" s="22"/>
      <c r="E123" s="100" t="str">
        <f aca="false">E7</f>
        <v>Oprava bytu č.113</v>
      </c>
      <c r="F123" s="100"/>
      <c r="G123" s="100"/>
      <c r="H123" s="100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19</v>
      </c>
      <c r="D125" s="22"/>
      <c r="E125" s="22"/>
      <c r="F125" s="16" t="str">
        <f aca="false">F10</f>
        <v>Jabloňova 28,Brno</v>
      </c>
      <c r="G125" s="22"/>
      <c r="H125" s="22"/>
      <c r="I125" s="15" t="s">
        <v>21</v>
      </c>
      <c r="J125" s="101" t="str">
        <f aca="false">IF(J10="","",J10)</f>
        <v>5. 9. 2022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5.15" hidden="false" customHeight="true" outlineLevel="0" collapsed="false">
      <c r="A127" s="22"/>
      <c r="B127" s="23"/>
      <c r="C127" s="15" t="s">
        <v>23</v>
      </c>
      <c r="D127" s="22"/>
      <c r="E127" s="22"/>
      <c r="F127" s="16" t="str">
        <f aca="false">E13</f>
        <v>MmBrna,OSM, Husova 3,Brno</v>
      </c>
      <c r="G127" s="22"/>
      <c r="H127" s="22"/>
      <c r="I127" s="15" t="s">
        <v>29</v>
      </c>
      <c r="J127" s="121" t="str">
        <f aca="false">E19</f>
        <v>Radka Volková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27</v>
      </c>
      <c r="D128" s="22"/>
      <c r="E128" s="22"/>
      <c r="F128" s="16" t="str">
        <f aca="false">IF(E16="","",E16)</f>
        <v>Vyplň údaj</v>
      </c>
      <c r="G128" s="22"/>
      <c r="H128" s="22"/>
      <c r="I128" s="15" t="s">
        <v>32</v>
      </c>
      <c r="J128" s="121" t="str">
        <f aca="false">E22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0.3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141" customFormat="true" ht="29.3" hidden="false" customHeight="true" outlineLevel="0" collapsed="false">
      <c r="A130" s="135"/>
      <c r="B130" s="136"/>
      <c r="C130" s="137" t="s">
        <v>107</v>
      </c>
      <c r="D130" s="138" t="s">
        <v>59</v>
      </c>
      <c r="E130" s="138" t="s">
        <v>55</v>
      </c>
      <c r="F130" s="138" t="s">
        <v>56</v>
      </c>
      <c r="G130" s="138" t="s">
        <v>108</v>
      </c>
      <c r="H130" s="138" t="s">
        <v>109</v>
      </c>
      <c r="I130" s="138" t="s">
        <v>110</v>
      </c>
      <c r="J130" s="138" t="s">
        <v>84</v>
      </c>
      <c r="K130" s="139" t="s">
        <v>111</v>
      </c>
      <c r="L130" s="140"/>
      <c r="M130" s="68"/>
      <c r="N130" s="69" t="s">
        <v>38</v>
      </c>
      <c r="O130" s="69" t="s">
        <v>112</v>
      </c>
      <c r="P130" s="69" t="s">
        <v>113</v>
      </c>
      <c r="Q130" s="69" t="s">
        <v>114</v>
      </c>
      <c r="R130" s="69" t="s">
        <v>115</v>
      </c>
      <c r="S130" s="69" t="s">
        <v>116</v>
      </c>
      <c r="T130" s="70" t="s">
        <v>117</v>
      </c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</row>
    <row r="131" s="27" customFormat="true" ht="22.8" hidden="false" customHeight="true" outlineLevel="0" collapsed="false">
      <c r="A131" s="22"/>
      <c r="B131" s="23"/>
      <c r="C131" s="76" t="s">
        <v>118</v>
      </c>
      <c r="D131" s="22"/>
      <c r="E131" s="22"/>
      <c r="F131" s="22"/>
      <c r="G131" s="22"/>
      <c r="H131" s="22"/>
      <c r="I131" s="22"/>
      <c r="J131" s="142" t="n">
        <f aca="false">BK131</f>
        <v>0</v>
      </c>
      <c r="K131" s="22"/>
      <c r="L131" s="23"/>
      <c r="M131" s="71"/>
      <c r="N131" s="58"/>
      <c r="O131" s="72"/>
      <c r="P131" s="143" t="n">
        <f aca="false">P132+P172+P268+P276</f>
        <v>0</v>
      </c>
      <c r="Q131" s="72"/>
      <c r="R131" s="143" t="n">
        <f aca="false">R132+R172+R268+R276</f>
        <v>2.53156616</v>
      </c>
      <c r="S131" s="72"/>
      <c r="T131" s="144" t="n">
        <f aca="false">T132+T172+T268+T276</f>
        <v>2.01263144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3" t="s">
        <v>73</v>
      </c>
      <c r="AU131" s="3" t="s">
        <v>86</v>
      </c>
      <c r="BK131" s="145" t="n">
        <f aca="false">BK132+BK172+BK268+BK276</f>
        <v>0</v>
      </c>
    </row>
    <row r="132" s="146" customFormat="true" ht="25.9" hidden="false" customHeight="true" outlineLevel="0" collapsed="false">
      <c r="B132" s="147"/>
      <c r="D132" s="148" t="s">
        <v>73</v>
      </c>
      <c r="E132" s="149" t="s">
        <v>119</v>
      </c>
      <c r="F132" s="149" t="s">
        <v>120</v>
      </c>
      <c r="I132" s="150"/>
      <c r="J132" s="151" t="n">
        <f aca="false">BK132</f>
        <v>0</v>
      </c>
      <c r="L132" s="147"/>
      <c r="M132" s="152"/>
      <c r="N132" s="153"/>
      <c r="O132" s="153"/>
      <c r="P132" s="154" t="n">
        <f aca="false">P133+P144+P164+P170</f>
        <v>0</v>
      </c>
      <c r="Q132" s="153"/>
      <c r="R132" s="154" t="n">
        <f aca="false">R133+R144+R164+R170</f>
        <v>1.845979</v>
      </c>
      <c r="S132" s="153"/>
      <c r="T132" s="155" t="n">
        <f aca="false">T133+T144+T164+T170</f>
        <v>1.663069</v>
      </c>
      <c r="AR132" s="148" t="s">
        <v>79</v>
      </c>
      <c r="AT132" s="156" t="s">
        <v>73</v>
      </c>
      <c r="AU132" s="156" t="s">
        <v>74</v>
      </c>
      <c r="AY132" s="148" t="s">
        <v>121</v>
      </c>
      <c r="BK132" s="157" t="n">
        <f aca="false">BK133+BK144+BK164+BK170</f>
        <v>0</v>
      </c>
    </row>
    <row r="133" s="146" customFormat="true" ht="22.8" hidden="false" customHeight="true" outlineLevel="0" collapsed="false">
      <c r="B133" s="147"/>
      <c r="D133" s="148" t="s">
        <v>73</v>
      </c>
      <c r="E133" s="158" t="s">
        <v>122</v>
      </c>
      <c r="F133" s="158" t="s">
        <v>123</v>
      </c>
      <c r="I133" s="150"/>
      <c r="J133" s="159" t="n">
        <f aca="false">BK133</f>
        <v>0</v>
      </c>
      <c r="L133" s="147"/>
      <c r="M133" s="152"/>
      <c r="N133" s="153"/>
      <c r="O133" s="153"/>
      <c r="P133" s="154" t="n">
        <f aca="false">SUM(P134:P143)</f>
        <v>0</v>
      </c>
      <c r="Q133" s="153"/>
      <c r="R133" s="154" t="n">
        <f aca="false">SUM(R134:R143)</f>
        <v>1.844147</v>
      </c>
      <c r="S133" s="153"/>
      <c r="T133" s="155" t="n">
        <f aca="false">SUM(T134:T143)</f>
        <v>0</v>
      </c>
      <c r="AR133" s="148" t="s">
        <v>79</v>
      </c>
      <c r="AT133" s="156" t="s">
        <v>73</v>
      </c>
      <c r="AU133" s="156" t="s">
        <v>79</v>
      </c>
      <c r="AY133" s="148" t="s">
        <v>121</v>
      </c>
      <c r="BK133" s="157" t="n">
        <f aca="false">SUM(BK134:BK143)</f>
        <v>0</v>
      </c>
    </row>
    <row r="134" s="27" customFormat="true" ht="24.15" hidden="false" customHeight="true" outlineLevel="0" collapsed="false">
      <c r="A134" s="22"/>
      <c r="B134" s="160"/>
      <c r="C134" s="161" t="s">
        <v>79</v>
      </c>
      <c r="D134" s="161" t="s">
        <v>124</v>
      </c>
      <c r="E134" s="162" t="s">
        <v>125</v>
      </c>
      <c r="F134" s="163" t="s">
        <v>126</v>
      </c>
      <c r="G134" s="164" t="s">
        <v>127</v>
      </c>
      <c r="H134" s="165" t="n">
        <v>108.451</v>
      </c>
      <c r="I134" s="166"/>
      <c r="J134" s="167" t="n">
        <f aca="false">ROUND(I134*H134,2)</f>
        <v>0</v>
      </c>
      <c r="K134" s="168" t="s">
        <v>128</v>
      </c>
      <c r="L134" s="23"/>
      <c r="M134" s="169"/>
      <c r="N134" s="170" t="s">
        <v>40</v>
      </c>
      <c r="O134" s="60"/>
      <c r="P134" s="171" t="n">
        <f aca="false">O134*H134</f>
        <v>0</v>
      </c>
      <c r="Q134" s="171" t="n">
        <v>0.017</v>
      </c>
      <c r="R134" s="171" t="n">
        <f aca="false">Q134*H134</f>
        <v>1.843667</v>
      </c>
      <c r="S134" s="171" t="n">
        <v>0</v>
      </c>
      <c r="T134" s="172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3" t="s">
        <v>129</v>
      </c>
      <c r="AT134" s="173" t="s">
        <v>124</v>
      </c>
      <c r="AU134" s="173" t="s">
        <v>130</v>
      </c>
      <c r="AY134" s="3" t="s">
        <v>121</v>
      </c>
      <c r="BE134" s="174" t="n">
        <f aca="false">IF(N134="základní",J134,0)</f>
        <v>0</v>
      </c>
      <c r="BF134" s="174" t="n">
        <f aca="false">IF(N134="snížená",J134,0)</f>
        <v>0</v>
      </c>
      <c r="BG134" s="174" t="n">
        <f aca="false">IF(N134="zákl. přenesená",J134,0)</f>
        <v>0</v>
      </c>
      <c r="BH134" s="174" t="n">
        <f aca="false">IF(N134="sníž. přenesená",J134,0)</f>
        <v>0</v>
      </c>
      <c r="BI134" s="174" t="n">
        <f aca="false">IF(N134="nulová",J134,0)</f>
        <v>0</v>
      </c>
      <c r="BJ134" s="3" t="s">
        <v>130</v>
      </c>
      <c r="BK134" s="174" t="n">
        <f aca="false">ROUND(I134*H134,2)</f>
        <v>0</v>
      </c>
      <c r="BL134" s="3" t="s">
        <v>129</v>
      </c>
      <c r="BM134" s="173" t="s">
        <v>131</v>
      </c>
    </row>
    <row r="135" s="175" customFormat="true" ht="12.8" hidden="false" customHeight="false" outlineLevel="0" collapsed="false">
      <c r="B135" s="176"/>
      <c r="D135" s="177" t="s">
        <v>132</v>
      </c>
      <c r="E135" s="178"/>
      <c r="F135" s="179" t="s">
        <v>133</v>
      </c>
      <c r="H135" s="180" t="n">
        <v>12.56</v>
      </c>
      <c r="I135" s="181"/>
      <c r="L135" s="176"/>
      <c r="M135" s="182"/>
      <c r="N135" s="183"/>
      <c r="O135" s="183"/>
      <c r="P135" s="183"/>
      <c r="Q135" s="183"/>
      <c r="R135" s="183"/>
      <c r="S135" s="183"/>
      <c r="T135" s="184"/>
      <c r="AT135" s="178" t="s">
        <v>132</v>
      </c>
      <c r="AU135" s="178" t="s">
        <v>130</v>
      </c>
      <c r="AV135" s="175" t="s">
        <v>130</v>
      </c>
      <c r="AW135" s="175" t="s">
        <v>31</v>
      </c>
      <c r="AX135" s="175" t="s">
        <v>74</v>
      </c>
      <c r="AY135" s="178" t="s">
        <v>121</v>
      </c>
    </row>
    <row r="136" s="175" customFormat="true" ht="12.8" hidden="false" customHeight="false" outlineLevel="0" collapsed="false">
      <c r="B136" s="176"/>
      <c r="D136" s="177" t="s">
        <v>132</v>
      </c>
      <c r="E136" s="178"/>
      <c r="F136" s="179" t="s">
        <v>134</v>
      </c>
      <c r="H136" s="180" t="n">
        <v>5.7</v>
      </c>
      <c r="I136" s="181"/>
      <c r="L136" s="176"/>
      <c r="M136" s="182"/>
      <c r="N136" s="183"/>
      <c r="O136" s="183"/>
      <c r="P136" s="183"/>
      <c r="Q136" s="183"/>
      <c r="R136" s="183"/>
      <c r="S136" s="183"/>
      <c r="T136" s="184"/>
      <c r="AT136" s="178" t="s">
        <v>132</v>
      </c>
      <c r="AU136" s="178" t="s">
        <v>130</v>
      </c>
      <c r="AV136" s="175" t="s">
        <v>130</v>
      </c>
      <c r="AW136" s="175" t="s">
        <v>31</v>
      </c>
      <c r="AX136" s="175" t="s">
        <v>74</v>
      </c>
      <c r="AY136" s="178" t="s">
        <v>121</v>
      </c>
    </row>
    <row r="137" s="175" customFormat="true" ht="19.4" hidden="false" customHeight="false" outlineLevel="0" collapsed="false">
      <c r="B137" s="176"/>
      <c r="D137" s="177" t="s">
        <v>132</v>
      </c>
      <c r="E137" s="178"/>
      <c r="F137" s="179" t="s">
        <v>135</v>
      </c>
      <c r="H137" s="180" t="n">
        <v>53.894</v>
      </c>
      <c r="I137" s="181"/>
      <c r="L137" s="176"/>
      <c r="M137" s="182"/>
      <c r="N137" s="183"/>
      <c r="O137" s="183"/>
      <c r="P137" s="183"/>
      <c r="Q137" s="183"/>
      <c r="R137" s="183"/>
      <c r="S137" s="183"/>
      <c r="T137" s="184"/>
      <c r="AT137" s="178" t="s">
        <v>132</v>
      </c>
      <c r="AU137" s="178" t="s">
        <v>130</v>
      </c>
      <c r="AV137" s="175" t="s">
        <v>130</v>
      </c>
      <c r="AW137" s="175" t="s">
        <v>31</v>
      </c>
      <c r="AX137" s="175" t="s">
        <v>74</v>
      </c>
      <c r="AY137" s="178" t="s">
        <v>121</v>
      </c>
    </row>
    <row r="138" s="175" customFormat="true" ht="12.8" hidden="false" customHeight="false" outlineLevel="0" collapsed="false">
      <c r="B138" s="176"/>
      <c r="D138" s="177" t="s">
        <v>132</v>
      </c>
      <c r="E138" s="178"/>
      <c r="F138" s="179" t="s">
        <v>136</v>
      </c>
      <c r="H138" s="180" t="n">
        <v>1.59</v>
      </c>
      <c r="I138" s="181"/>
      <c r="L138" s="176"/>
      <c r="M138" s="182"/>
      <c r="N138" s="183"/>
      <c r="O138" s="183"/>
      <c r="P138" s="183"/>
      <c r="Q138" s="183"/>
      <c r="R138" s="183"/>
      <c r="S138" s="183"/>
      <c r="T138" s="184"/>
      <c r="AT138" s="178" t="s">
        <v>132</v>
      </c>
      <c r="AU138" s="178" t="s">
        <v>130</v>
      </c>
      <c r="AV138" s="175" t="s">
        <v>130</v>
      </c>
      <c r="AW138" s="175" t="s">
        <v>31</v>
      </c>
      <c r="AX138" s="175" t="s">
        <v>74</v>
      </c>
      <c r="AY138" s="178" t="s">
        <v>121</v>
      </c>
    </row>
    <row r="139" s="175" customFormat="true" ht="12.8" hidden="false" customHeight="false" outlineLevel="0" collapsed="false">
      <c r="B139" s="176"/>
      <c r="D139" s="177" t="s">
        <v>132</v>
      </c>
      <c r="E139" s="178"/>
      <c r="F139" s="179" t="s">
        <v>137</v>
      </c>
      <c r="H139" s="180" t="n">
        <v>34.707</v>
      </c>
      <c r="I139" s="181"/>
      <c r="L139" s="176"/>
      <c r="M139" s="182"/>
      <c r="N139" s="183"/>
      <c r="O139" s="183"/>
      <c r="P139" s="183"/>
      <c r="Q139" s="183"/>
      <c r="R139" s="183"/>
      <c r="S139" s="183"/>
      <c r="T139" s="184"/>
      <c r="AT139" s="178" t="s">
        <v>132</v>
      </c>
      <c r="AU139" s="178" t="s">
        <v>130</v>
      </c>
      <c r="AV139" s="175" t="s">
        <v>130</v>
      </c>
      <c r="AW139" s="175" t="s">
        <v>31</v>
      </c>
      <c r="AX139" s="175" t="s">
        <v>74</v>
      </c>
      <c r="AY139" s="178" t="s">
        <v>121</v>
      </c>
    </row>
    <row r="140" s="185" customFormat="true" ht="12.8" hidden="false" customHeight="false" outlineLevel="0" collapsed="false">
      <c r="B140" s="186"/>
      <c r="D140" s="177" t="s">
        <v>132</v>
      </c>
      <c r="E140" s="187"/>
      <c r="F140" s="188" t="s">
        <v>138</v>
      </c>
      <c r="H140" s="189" t="n">
        <v>108.451</v>
      </c>
      <c r="I140" s="190"/>
      <c r="L140" s="186"/>
      <c r="M140" s="191"/>
      <c r="N140" s="192"/>
      <c r="O140" s="192"/>
      <c r="P140" s="192"/>
      <c r="Q140" s="192"/>
      <c r="R140" s="192"/>
      <c r="S140" s="192"/>
      <c r="T140" s="193"/>
      <c r="AT140" s="187" t="s">
        <v>132</v>
      </c>
      <c r="AU140" s="187" t="s">
        <v>130</v>
      </c>
      <c r="AV140" s="185" t="s">
        <v>129</v>
      </c>
      <c r="AW140" s="185" t="s">
        <v>31</v>
      </c>
      <c r="AX140" s="185" t="s">
        <v>79</v>
      </c>
      <c r="AY140" s="187" t="s">
        <v>121</v>
      </c>
    </row>
    <row r="141" s="27" customFormat="true" ht="24.15" hidden="false" customHeight="true" outlineLevel="0" collapsed="false">
      <c r="A141" s="22"/>
      <c r="B141" s="160"/>
      <c r="C141" s="161" t="s">
        <v>130</v>
      </c>
      <c r="D141" s="161" t="s">
        <v>124</v>
      </c>
      <c r="E141" s="162" t="s">
        <v>139</v>
      </c>
      <c r="F141" s="168" t="s">
        <v>140</v>
      </c>
      <c r="G141" s="164" t="s">
        <v>127</v>
      </c>
      <c r="H141" s="165" t="n">
        <v>6.188</v>
      </c>
      <c r="I141" s="166"/>
      <c r="J141" s="167" t="n">
        <f aca="false">ROUND(I141*H141,2)</f>
        <v>0</v>
      </c>
      <c r="K141" s="194" t="s">
        <v>128</v>
      </c>
      <c r="L141" s="23"/>
      <c r="M141" s="169"/>
      <c r="N141" s="170" t="s">
        <v>40</v>
      </c>
      <c r="O141" s="60"/>
      <c r="P141" s="171" t="n">
        <f aca="false">O141*H141</f>
        <v>0</v>
      </c>
      <c r="Q141" s="171" t="n">
        <v>0</v>
      </c>
      <c r="R141" s="171" t="n">
        <f aca="false">Q141*H141</f>
        <v>0</v>
      </c>
      <c r="S141" s="171" t="n">
        <v>0</v>
      </c>
      <c r="T141" s="172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3" t="s">
        <v>129</v>
      </c>
      <c r="AT141" s="173" t="s">
        <v>124</v>
      </c>
      <c r="AU141" s="173" t="s">
        <v>130</v>
      </c>
      <c r="AY141" s="3" t="s">
        <v>121</v>
      </c>
      <c r="BE141" s="174" t="n">
        <f aca="false">IF(N141="základní",J141,0)</f>
        <v>0</v>
      </c>
      <c r="BF141" s="174" t="n">
        <f aca="false">IF(N141="snížená",J141,0)</f>
        <v>0</v>
      </c>
      <c r="BG141" s="174" t="n">
        <f aca="false">IF(N141="zákl. přenesená",J141,0)</f>
        <v>0</v>
      </c>
      <c r="BH141" s="174" t="n">
        <f aca="false">IF(N141="sníž. přenesená",J141,0)</f>
        <v>0</v>
      </c>
      <c r="BI141" s="174" t="n">
        <f aca="false">IF(N141="nulová",J141,0)</f>
        <v>0</v>
      </c>
      <c r="BJ141" s="3" t="s">
        <v>130</v>
      </c>
      <c r="BK141" s="174" t="n">
        <f aca="false">ROUND(I141*H141,2)</f>
        <v>0</v>
      </c>
      <c r="BL141" s="3" t="s">
        <v>129</v>
      </c>
      <c r="BM141" s="173" t="s">
        <v>141</v>
      </c>
    </row>
    <row r="142" s="175" customFormat="true" ht="12.8" hidden="false" customHeight="false" outlineLevel="0" collapsed="false">
      <c r="B142" s="176"/>
      <c r="D142" s="177" t="s">
        <v>132</v>
      </c>
      <c r="E142" s="178"/>
      <c r="F142" s="179" t="s">
        <v>142</v>
      </c>
      <c r="H142" s="180" t="n">
        <v>6.188</v>
      </c>
      <c r="I142" s="181"/>
      <c r="L142" s="176"/>
      <c r="M142" s="182"/>
      <c r="N142" s="183"/>
      <c r="O142" s="183"/>
      <c r="P142" s="183"/>
      <c r="Q142" s="183"/>
      <c r="R142" s="183"/>
      <c r="S142" s="183"/>
      <c r="T142" s="184"/>
      <c r="AT142" s="178" t="s">
        <v>132</v>
      </c>
      <c r="AU142" s="178" t="s">
        <v>130</v>
      </c>
      <c r="AV142" s="175" t="s">
        <v>130</v>
      </c>
      <c r="AW142" s="175" t="s">
        <v>31</v>
      </c>
      <c r="AX142" s="175" t="s">
        <v>79</v>
      </c>
      <c r="AY142" s="178" t="s">
        <v>121</v>
      </c>
    </row>
    <row r="143" s="27" customFormat="true" ht="16.5" hidden="false" customHeight="true" outlineLevel="0" collapsed="false">
      <c r="A143" s="22"/>
      <c r="B143" s="160"/>
      <c r="C143" s="161" t="s">
        <v>129</v>
      </c>
      <c r="D143" s="161" t="s">
        <v>124</v>
      </c>
      <c r="E143" s="162" t="s">
        <v>143</v>
      </c>
      <c r="F143" s="168" t="s">
        <v>144</v>
      </c>
      <c r="G143" s="164" t="s">
        <v>145</v>
      </c>
      <c r="H143" s="165" t="n">
        <v>1</v>
      </c>
      <c r="I143" s="166"/>
      <c r="J143" s="167" t="n">
        <f aca="false">ROUND(I143*H143,2)</f>
        <v>0</v>
      </c>
      <c r="K143" s="168"/>
      <c r="L143" s="23"/>
      <c r="M143" s="169"/>
      <c r="N143" s="170" t="s">
        <v>40</v>
      </c>
      <c r="O143" s="60"/>
      <c r="P143" s="171" t="n">
        <f aca="false">O143*H143</f>
        <v>0</v>
      </c>
      <c r="Q143" s="171" t="n">
        <v>0.00048</v>
      </c>
      <c r="R143" s="171" t="n">
        <f aca="false">Q143*H143</f>
        <v>0.00048</v>
      </c>
      <c r="S143" s="171" t="n">
        <v>0</v>
      </c>
      <c r="T143" s="172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3" t="s">
        <v>129</v>
      </c>
      <c r="AT143" s="173" t="s">
        <v>124</v>
      </c>
      <c r="AU143" s="173" t="s">
        <v>130</v>
      </c>
      <c r="AY143" s="3" t="s">
        <v>121</v>
      </c>
      <c r="BE143" s="174" t="n">
        <f aca="false">IF(N143="základní",J143,0)</f>
        <v>0</v>
      </c>
      <c r="BF143" s="174" t="n">
        <f aca="false">IF(N143="snížená",J143,0)</f>
        <v>0</v>
      </c>
      <c r="BG143" s="174" t="n">
        <f aca="false">IF(N143="zákl. přenesená",J143,0)</f>
        <v>0</v>
      </c>
      <c r="BH143" s="174" t="n">
        <f aca="false">IF(N143="sníž. přenesená",J143,0)</f>
        <v>0</v>
      </c>
      <c r="BI143" s="174" t="n">
        <f aca="false">IF(N143="nulová",J143,0)</f>
        <v>0</v>
      </c>
      <c r="BJ143" s="3" t="s">
        <v>130</v>
      </c>
      <c r="BK143" s="174" t="n">
        <f aca="false">ROUND(I143*H143,2)</f>
        <v>0</v>
      </c>
      <c r="BL143" s="3" t="s">
        <v>129</v>
      </c>
      <c r="BM143" s="173" t="s">
        <v>146</v>
      </c>
    </row>
    <row r="144" s="146" customFormat="true" ht="22.8" hidden="false" customHeight="true" outlineLevel="0" collapsed="false">
      <c r="B144" s="147"/>
      <c r="D144" s="148" t="s">
        <v>73</v>
      </c>
      <c r="E144" s="158" t="s">
        <v>147</v>
      </c>
      <c r="F144" s="158" t="s">
        <v>148</v>
      </c>
      <c r="I144" s="150"/>
      <c r="J144" s="159" t="n">
        <f aca="false">BK144</f>
        <v>0</v>
      </c>
      <c r="L144" s="147"/>
      <c r="M144" s="152"/>
      <c r="N144" s="153"/>
      <c r="O144" s="153"/>
      <c r="P144" s="154" t="n">
        <f aca="false">SUM(P145:P163)</f>
        <v>0</v>
      </c>
      <c r="Q144" s="153"/>
      <c r="R144" s="154" t="n">
        <f aca="false">SUM(R145:R163)</f>
        <v>0.001832</v>
      </c>
      <c r="S144" s="153"/>
      <c r="T144" s="155" t="n">
        <f aca="false">SUM(T145:T163)</f>
        <v>1.663069</v>
      </c>
      <c r="AR144" s="148" t="s">
        <v>79</v>
      </c>
      <c r="AT144" s="156" t="s">
        <v>73</v>
      </c>
      <c r="AU144" s="156" t="s">
        <v>79</v>
      </c>
      <c r="AY144" s="148" t="s">
        <v>121</v>
      </c>
      <c r="BK144" s="157" t="n">
        <f aca="false">SUM(BK145:BK163)</f>
        <v>0</v>
      </c>
    </row>
    <row r="145" s="27" customFormat="true" ht="24.15" hidden="false" customHeight="true" outlineLevel="0" collapsed="false">
      <c r="A145" s="22"/>
      <c r="B145" s="160"/>
      <c r="C145" s="161" t="s">
        <v>149</v>
      </c>
      <c r="D145" s="161" t="s">
        <v>124</v>
      </c>
      <c r="E145" s="162" t="s">
        <v>150</v>
      </c>
      <c r="F145" s="168" t="s">
        <v>151</v>
      </c>
      <c r="G145" s="164" t="s">
        <v>127</v>
      </c>
      <c r="H145" s="165" t="n">
        <v>45.8</v>
      </c>
      <c r="I145" s="166"/>
      <c r="J145" s="167" t="n">
        <f aca="false">ROUND(I145*H145,2)</f>
        <v>0</v>
      </c>
      <c r="K145" s="194" t="s">
        <v>128</v>
      </c>
      <c r="L145" s="23"/>
      <c r="M145" s="169"/>
      <c r="N145" s="170" t="s">
        <v>40</v>
      </c>
      <c r="O145" s="60"/>
      <c r="P145" s="171" t="n">
        <f aca="false">O145*H145</f>
        <v>0</v>
      </c>
      <c r="Q145" s="171" t="n">
        <v>4E-005</v>
      </c>
      <c r="R145" s="171" t="n">
        <f aca="false">Q145*H145</f>
        <v>0.001832</v>
      </c>
      <c r="S145" s="171" t="n">
        <v>0</v>
      </c>
      <c r="T145" s="172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3" t="s">
        <v>129</v>
      </c>
      <c r="AT145" s="173" t="s">
        <v>124</v>
      </c>
      <c r="AU145" s="173" t="s">
        <v>130</v>
      </c>
      <c r="AY145" s="3" t="s">
        <v>121</v>
      </c>
      <c r="BE145" s="174" t="n">
        <f aca="false">IF(N145="základní",J145,0)</f>
        <v>0</v>
      </c>
      <c r="BF145" s="174" t="n">
        <f aca="false">IF(N145="snížená",J145,0)</f>
        <v>0</v>
      </c>
      <c r="BG145" s="174" t="n">
        <f aca="false">IF(N145="zákl. přenesená",J145,0)</f>
        <v>0</v>
      </c>
      <c r="BH145" s="174" t="n">
        <f aca="false">IF(N145="sníž. přenesená",J145,0)</f>
        <v>0</v>
      </c>
      <c r="BI145" s="174" t="n">
        <f aca="false">IF(N145="nulová",J145,0)</f>
        <v>0</v>
      </c>
      <c r="BJ145" s="3" t="s">
        <v>130</v>
      </c>
      <c r="BK145" s="174" t="n">
        <f aca="false">ROUND(I145*H145,2)</f>
        <v>0</v>
      </c>
      <c r="BL145" s="3" t="s">
        <v>129</v>
      </c>
      <c r="BM145" s="173" t="s">
        <v>152</v>
      </c>
    </row>
    <row r="146" s="175" customFormat="true" ht="12.8" hidden="false" customHeight="false" outlineLevel="0" collapsed="false">
      <c r="B146" s="176"/>
      <c r="D146" s="177" t="s">
        <v>132</v>
      </c>
      <c r="E146" s="178"/>
      <c r="F146" s="179" t="s">
        <v>153</v>
      </c>
      <c r="H146" s="180" t="n">
        <v>45.8</v>
      </c>
      <c r="I146" s="181"/>
      <c r="L146" s="176"/>
      <c r="M146" s="182"/>
      <c r="N146" s="183"/>
      <c r="O146" s="183"/>
      <c r="P146" s="183"/>
      <c r="Q146" s="183"/>
      <c r="R146" s="183"/>
      <c r="S146" s="183"/>
      <c r="T146" s="184"/>
      <c r="AT146" s="178" t="s">
        <v>132</v>
      </c>
      <c r="AU146" s="178" t="s">
        <v>130</v>
      </c>
      <c r="AV146" s="175" t="s">
        <v>130</v>
      </c>
      <c r="AW146" s="175" t="s">
        <v>31</v>
      </c>
      <c r="AX146" s="175" t="s">
        <v>79</v>
      </c>
      <c r="AY146" s="178" t="s">
        <v>121</v>
      </c>
    </row>
    <row r="147" s="27" customFormat="true" ht="24.15" hidden="false" customHeight="true" outlineLevel="0" collapsed="false">
      <c r="A147" s="22"/>
      <c r="B147" s="160"/>
      <c r="C147" s="161" t="s">
        <v>122</v>
      </c>
      <c r="D147" s="161" t="s">
        <v>124</v>
      </c>
      <c r="E147" s="162" t="s">
        <v>154</v>
      </c>
      <c r="F147" s="168" t="s">
        <v>155</v>
      </c>
      <c r="G147" s="164" t="s">
        <v>145</v>
      </c>
      <c r="H147" s="165" t="n">
        <v>1</v>
      </c>
      <c r="I147" s="166"/>
      <c r="J147" s="167" t="n">
        <f aca="false">ROUND(I147*H147,2)</f>
        <v>0</v>
      </c>
      <c r="K147" s="168"/>
      <c r="L147" s="23"/>
      <c r="M147" s="169"/>
      <c r="N147" s="170" t="s">
        <v>40</v>
      </c>
      <c r="O147" s="60"/>
      <c r="P147" s="171" t="n">
        <f aca="false">O147*H147</f>
        <v>0</v>
      </c>
      <c r="Q147" s="171" t="n">
        <v>0</v>
      </c>
      <c r="R147" s="171" t="n">
        <f aca="false">Q147*H147</f>
        <v>0</v>
      </c>
      <c r="S147" s="171" t="n">
        <v>0.61501</v>
      </c>
      <c r="T147" s="172" t="n">
        <f aca="false">S147*H147</f>
        <v>0.61501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3" t="s">
        <v>129</v>
      </c>
      <c r="AT147" s="173" t="s">
        <v>124</v>
      </c>
      <c r="AU147" s="173" t="s">
        <v>130</v>
      </c>
      <c r="AY147" s="3" t="s">
        <v>121</v>
      </c>
      <c r="BE147" s="174" t="n">
        <f aca="false">IF(N147="základní",J147,0)</f>
        <v>0</v>
      </c>
      <c r="BF147" s="174" t="n">
        <f aca="false">IF(N147="snížená",J147,0)</f>
        <v>0</v>
      </c>
      <c r="BG147" s="174" t="n">
        <f aca="false">IF(N147="zákl. přenesená",J147,0)</f>
        <v>0</v>
      </c>
      <c r="BH147" s="174" t="n">
        <f aca="false">IF(N147="sníž. přenesená",J147,0)</f>
        <v>0</v>
      </c>
      <c r="BI147" s="174" t="n">
        <f aca="false">IF(N147="nulová",J147,0)</f>
        <v>0</v>
      </c>
      <c r="BJ147" s="3" t="s">
        <v>130</v>
      </c>
      <c r="BK147" s="174" t="n">
        <f aca="false">ROUND(I147*H147,2)</f>
        <v>0</v>
      </c>
      <c r="BL147" s="3" t="s">
        <v>129</v>
      </c>
      <c r="BM147" s="173" t="s">
        <v>156</v>
      </c>
    </row>
    <row r="148" s="27" customFormat="true" ht="21.75" hidden="false" customHeight="true" outlineLevel="0" collapsed="false">
      <c r="A148" s="22"/>
      <c r="B148" s="160"/>
      <c r="C148" s="161" t="s">
        <v>157</v>
      </c>
      <c r="D148" s="161" t="s">
        <v>124</v>
      </c>
      <c r="E148" s="162" t="s">
        <v>158</v>
      </c>
      <c r="F148" s="168" t="s">
        <v>159</v>
      </c>
      <c r="G148" s="164" t="s">
        <v>145</v>
      </c>
      <c r="H148" s="165" t="n">
        <v>1</v>
      </c>
      <c r="I148" s="166"/>
      <c r="J148" s="167" t="n">
        <f aca="false">ROUND(I148*H148,2)</f>
        <v>0</v>
      </c>
      <c r="K148" s="168"/>
      <c r="L148" s="23"/>
      <c r="M148" s="169"/>
      <c r="N148" s="170" t="s">
        <v>40</v>
      </c>
      <c r="O148" s="60"/>
      <c r="P148" s="171" t="n">
        <f aca="false">O148*H148</f>
        <v>0</v>
      </c>
      <c r="Q148" s="171" t="n">
        <v>0</v>
      </c>
      <c r="R148" s="171" t="n">
        <f aca="false">Q148*H148</f>
        <v>0</v>
      </c>
      <c r="S148" s="171" t="n">
        <v>0</v>
      </c>
      <c r="T148" s="172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3" t="s">
        <v>129</v>
      </c>
      <c r="AT148" s="173" t="s">
        <v>124</v>
      </c>
      <c r="AU148" s="173" t="s">
        <v>130</v>
      </c>
      <c r="AY148" s="3" t="s">
        <v>121</v>
      </c>
      <c r="BE148" s="174" t="n">
        <f aca="false">IF(N148="základní",J148,0)</f>
        <v>0</v>
      </c>
      <c r="BF148" s="174" t="n">
        <f aca="false">IF(N148="snížená",J148,0)</f>
        <v>0</v>
      </c>
      <c r="BG148" s="174" t="n">
        <f aca="false">IF(N148="zákl. přenesená",J148,0)</f>
        <v>0</v>
      </c>
      <c r="BH148" s="174" t="n">
        <f aca="false">IF(N148="sníž. přenesená",J148,0)</f>
        <v>0</v>
      </c>
      <c r="BI148" s="174" t="n">
        <f aca="false">IF(N148="nulová",J148,0)</f>
        <v>0</v>
      </c>
      <c r="BJ148" s="3" t="s">
        <v>130</v>
      </c>
      <c r="BK148" s="174" t="n">
        <f aca="false">ROUND(I148*H148,2)</f>
        <v>0</v>
      </c>
      <c r="BL148" s="3" t="s">
        <v>129</v>
      </c>
      <c r="BM148" s="173" t="s">
        <v>160</v>
      </c>
    </row>
    <row r="149" s="27" customFormat="true" ht="16.5" hidden="false" customHeight="true" outlineLevel="0" collapsed="false">
      <c r="A149" s="22"/>
      <c r="B149" s="160"/>
      <c r="C149" s="161" t="s">
        <v>161</v>
      </c>
      <c r="D149" s="161" t="s">
        <v>124</v>
      </c>
      <c r="E149" s="162" t="s">
        <v>162</v>
      </c>
      <c r="F149" s="168" t="s">
        <v>163</v>
      </c>
      <c r="G149" s="164" t="s">
        <v>164</v>
      </c>
      <c r="H149" s="165" t="n">
        <v>2</v>
      </c>
      <c r="I149" s="166"/>
      <c r="J149" s="167" t="n">
        <f aca="false">ROUND(I149*H149,2)</f>
        <v>0</v>
      </c>
      <c r="K149" s="168"/>
      <c r="L149" s="23"/>
      <c r="M149" s="169"/>
      <c r="N149" s="170" t="s">
        <v>40</v>
      </c>
      <c r="O149" s="60"/>
      <c r="P149" s="171" t="n">
        <f aca="false">O149*H149</f>
        <v>0</v>
      </c>
      <c r="Q149" s="171" t="n">
        <v>0</v>
      </c>
      <c r="R149" s="171" t="n">
        <f aca="false">Q149*H149</f>
        <v>0</v>
      </c>
      <c r="S149" s="171" t="n">
        <v>0.036</v>
      </c>
      <c r="T149" s="172" t="n">
        <f aca="false">S149*H149</f>
        <v>0.072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3" t="s">
        <v>129</v>
      </c>
      <c r="AT149" s="173" t="s">
        <v>124</v>
      </c>
      <c r="AU149" s="173" t="s">
        <v>130</v>
      </c>
      <c r="AY149" s="3" t="s">
        <v>121</v>
      </c>
      <c r="BE149" s="174" t="n">
        <f aca="false">IF(N149="základní",J149,0)</f>
        <v>0</v>
      </c>
      <c r="BF149" s="174" t="n">
        <f aca="false">IF(N149="snížená",J149,0)</f>
        <v>0</v>
      </c>
      <c r="BG149" s="174" t="n">
        <f aca="false">IF(N149="zákl. přenesená",J149,0)</f>
        <v>0</v>
      </c>
      <c r="BH149" s="174" t="n">
        <f aca="false">IF(N149="sníž. přenesená",J149,0)</f>
        <v>0</v>
      </c>
      <c r="BI149" s="174" t="n">
        <f aca="false">IF(N149="nulová",J149,0)</f>
        <v>0</v>
      </c>
      <c r="BJ149" s="3" t="s">
        <v>130</v>
      </c>
      <c r="BK149" s="174" t="n">
        <f aca="false">ROUND(I149*H149,2)</f>
        <v>0</v>
      </c>
      <c r="BL149" s="3" t="s">
        <v>129</v>
      </c>
      <c r="BM149" s="173" t="s">
        <v>165</v>
      </c>
    </row>
    <row r="150" s="175" customFormat="true" ht="12.8" hidden="false" customHeight="false" outlineLevel="0" collapsed="false">
      <c r="B150" s="176"/>
      <c r="D150" s="177" t="s">
        <v>132</v>
      </c>
      <c r="E150" s="178"/>
      <c r="F150" s="179" t="s">
        <v>166</v>
      </c>
      <c r="H150" s="180" t="n">
        <v>2</v>
      </c>
      <c r="I150" s="181"/>
      <c r="L150" s="176"/>
      <c r="M150" s="182"/>
      <c r="N150" s="183"/>
      <c r="O150" s="183"/>
      <c r="P150" s="183"/>
      <c r="Q150" s="183"/>
      <c r="R150" s="183"/>
      <c r="S150" s="183"/>
      <c r="T150" s="184"/>
      <c r="AT150" s="178" t="s">
        <v>132</v>
      </c>
      <c r="AU150" s="178" t="s">
        <v>130</v>
      </c>
      <c r="AV150" s="175" t="s">
        <v>130</v>
      </c>
      <c r="AW150" s="175" t="s">
        <v>31</v>
      </c>
      <c r="AX150" s="175" t="s">
        <v>79</v>
      </c>
      <c r="AY150" s="178" t="s">
        <v>121</v>
      </c>
    </row>
    <row r="151" s="27" customFormat="true" ht="16.5" hidden="false" customHeight="true" outlineLevel="0" collapsed="false">
      <c r="A151" s="22"/>
      <c r="B151" s="160"/>
      <c r="C151" s="161" t="s">
        <v>147</v>
      </c>
      <c r="D151" s="161" t="s">
        <v>124</v>
      </c>
      <c r="E151" s="162" t="s">
        <v>167</v>
      </c>
      <c r="F151" s="168" t="s">
        <v>168</v>
      </c>
      <c r="G151" s="164" t="s">
        <v>169</v>
      </c>
      <c r="H151" s="165" t="n">
        <v>2</v>
      </c>
      <c r="I151" s="166"/>
      <c r="J151" s="167" t="n">
        <f aca="false">ROUND(I151*H151,2)</f>
        <v>0</v>
      </c>
      <c r="K151" s="168"/>
      <c r="L151" s="23"/>
      <c r="M151" s="169"/>
      <c r="N151" s="170" t="s">
        <v>40</v>
      </c>
      <c r="O151" s="60"/>
      <c r="P151" s="171" t="n">
        <f aca="false">O151*H151</f>
        <v>0</v>
      </c>
      <c r="Q151" s="171" t="n">
        <v>0</v>
      </c>
      <c r="R151" s="171" t="n">
        <f aca="false">Q151*H151</f>
        <v>0</v>
      </c>
      <c r="S151" s="171" t="n">
        <v>0</v>
      </c>
      <c r="T151" s="172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3" t="s">
        <v>129</v>
      </c>
      <c r="AT151" s="173" t="s">
        <v>124</v>
      </c>
      <c r="AU151" s="173" t="s">
        <v>130</v>
      </c>
      <c r="AY151" s="3" t="s">
        <v>121</v>
      </c>
      <c r="BE151" s="174" t="n">
        <f aca="false">IF(N151="základní",J151,0)</f>
        <v>0</v>
      </c>
      <c r="BF151" s="174" t="n">
        <f aca="false">IF(N151="snížená",J151,0)</f>
        <v>0</v>
      </c>
      <c r="BG151" s="174" t="n">
        <f aca="false">IF(N151="zákl. přenesená",J151,0)</f>
        <v>0</v>
      </c>
      <c r="BH151" s="174" t="n">
        <f aca="false">IF(N151="sníž. přenesená",J151,0)</f>
        <v>0</v>
      </c>
      <c r="BI151" s="174" t="n">
        <f aca="false">IF(N151="nulová",J151,0)</f>
        <v>0</v>
      </c>
      <c r="BJ151" s="3" t="s">
        <v>130</v>
      </c>
      <c r="BK151" s="174" t="n">
        <f aca="false">ROUND(I151*H151,2)</f>
        <v>0</v>
      </c>
      <c r="BL151" s="3" t="s">
        <v>129</v>
      </c>
      <c r="BM151" s="173" t="s">
        <v>170</v>
      </c>
    </row>
    <row r="152" s="175" customFormat="true" ht="12.8" hidden="false" customHeight="false" outlineLevel="0" collapsed="false">
      <c r="B152" s="176"/>
      <c r="D152" s="177" t="s">
        <v>132</v>
      </c>
      <c r="E152" s="178"/>
      <c r="F152" s="179" t="s">
        <v>130</v>
      </c>
      <c r="H152" s="180" t="n">
        <v>2</v>
      </c>
      <c r="I152" s="181"/>
      <c r="L152" s="176"/>
      <c r="M152" s="182"/>
      <c r="N152" s="183"/>
      <c r="O152" s="183"/>
      <c r="P152" s="183"/>
      <c r="Q152" s="183"/>
      <c r="R152" s="183"/>
      <c r="S152" s="183"/>
      <c r="T152" s="184"/>
      <c r="AT152" s="178" t="s">
        <v>132</v>
      </c>
      <c r="AU152" s="178" t="s">
        <v>130</v>
      </c>
      <c r="AV152" s="175" t="s">
        <v>130</v>
      </c>
      <c r="AW152" s="175" t="s">
        <v>31</v>
      </c>
      <c r="AX152" s="175" t="s">
        <v>79</v>
      </c>
      <c r="AY152" s="178" t="s">
        <v>121</v>
      </c>
    </row>
    <row r="153" s="27" customFormat="true" ht="16.5" hidden="false" customHeight="true" outlineLevel="0" collapsed="false">
      <c r="A153" s="22"/>
      <c r="B153" s="160"/>
      <c r="C153" s="161" t="s">
        <v>171</v>
      </c>
      <c r="D153" s="161" t="s">
        <v>124</v>
      </c>
      <c r="E153" s="162" t="s">
        <v>172</v>
      </c>
      <c r="F153" s="168" t="s">
        <v>173</v>
      </c>
      <c r="G153" s="164" t="s">
        <v>164</v>
      </c>
      <c r="H153" s="165" t="n">
        <v>1</v>
      </c>
      <c r="I153" s="166"/>
      <c r="J153" s="167" t="n">
        <f aca="false">ROUND(I153*H153,2)</f>
        <v>0</v>
      </c>
      <c r="K153" s="168"/>
      <c r="L153" s="23"/>
      <c r="M153" s="169"/>
      <c r="N153" s="170" t="s">
        <v>40</v>
      </c>
      <c r="O153" s="60"/>
      <c r="P153" s="171" t="n">
        <f aca="false">O153*H153</f>
        <v>0</v>
      </c>
      <c r="Q153" s="171" t="n">
        <v>0</v>
      </c>
      <c r="R153" s="171" t="n">
        <f aca="false">Q153*H153</f>
        <v>0</v>
      </c>
      <c r="S153" s="171" t="n">
        <v>0</v>
      </c>
      <c r="T153" s="172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3" t="s">
        <v>129</v>
      </c>
      <c r="AT153" s="173" t="s">
        <v>124</v>
      </c>
      <c r="AU153" s="173" t="s">
        <v>130</v>
      </c>
      <c r="AY153" s="3" t="s">
        <v>121</v>
      </c>
      <c r="BE153" s="174" t="n">
        <f aca="false">IF(N153="základní",J153,0)</f>
        <v>0</v>
      </c>
      <c r="BF153" s="174" t="n">
        <f aca="false">IF(N153="snížená",J153,0)</f>
        <v>0</v>
      </c>
      <c r="BG153" s="174" t="n">
        <f aca="false">IF(N153="zákl. přenesená",J153,0)</f>
        <v>0</v>
      </c>
      <c r="BH153" s="174" t="n">
        <f aca="false">IF(N153="sníž. přenesená",J153,0)</f>
        <v>0</v>
      </c>
      <c r="BI153" s="174" t="n">
        <f aca="false">IF(N153="nulová",J153,0)</f>
        <v>0</v>
      </c>
      <c r="BJ153" s="3" t="s">
        <v>130</v>
      </c>
      <c r="BK153" s="174" t="n">
        <f aca="false">ROUND(I153*H153,2)</f>
        <v>0</v>
      </c>
      <c r="BL153" s="3" t="s">
        <v>129</v>
      </c>
      <c r="BM153" s="173" t="s">
        <v>174</v>
      </c>
    </row>
    <row r="154" s="175" customFormat="true" ht="12.8" hidden="false" customHeight="false" outlineLevel="0" collapsed="false">
      <c r="B154" s="176"/>
      <c r="D154" s="177" t="s">
        <v>132</v>
      </c>
      <c r="E154" s="178"/>
      <c r="F154" s="179" t="s">
        <v>79</v>
      </c>
      <c r="H154" s="180" t="n">
        <v>1</v>
      </c>
      <c r="I154" s="181"/>
      <c r="L154" s="176"/>
      <c r="M154" s="182"/>
      <c r="N154" s="183"/>
      <c r="O154" s="183"/>
      <c r="P154" s="183"/>
      <c r="Q154" s="183"/>
      <c r="R154" s="183"/>
      <c r="S154" s="183"/>
      <c r="T154" s="184"/>
      <c r="AT154" s="178" t="s">
        <v>132</v>
      </c>
      <c r="AU154" s="178" t="s">
        <v>130</v>
      </c>
      <c r="AV154" s="175" t="s">
        <v>130</v>
      </c>
      <c r="AW154" s="175" t="s">
        <v>31</v>
      </c>
      <c r="AX154" s="175" t="s">
        <v>79</v>
      </c>
      <c r="AY154" s="178" t="s">
        <v>121</v>
      </c>
    </row>
    <row r="155" s="27" customFormat="true" ht="16.5" hidden="false" customHeight="true" outlineLevel="0" collapsed="false">
      <c r="A155" s="22"/>
      <c r="B155" s="160"/>
      <c r="C155" s="161" t="s">
        <v>175</v>
      </c>
      <c r="D155" s="161" t="s">
        <v>124</v>
      </c>
      <c r="E155" s="162" t="s">
        <v>176</v>
      </c>
      <c r="F155" s="168" t="s">
        <v>177</v>
      </c>
      <c r="G155" s="164" t="s">
        <v>145</v>
      </c>
      <c r="H155" s="165" t="n">
        <v>1</v>
      </c>
      <c r="I155" s="166"/>
      <c r="J155" s="167" t="n">
        <f aca="false">ROUND(I155*H155,2)</f>
        <v>0</v>
      </c>
      <c r="K155" s="168"/>
      <c r="L155" s="23"/>
      <c r="M155" s="169"/>
      <c r="N155" s="170" t="s">
        <v>40</v>
      </c>
      <c r="O155" s="60"/>
      <c r="P155" s="171" t="n">
        <f aca="false">O155*H155</f>
        <v>0</v>
      </c>
      <c r="Q155" s="171" t="n">
        <v>0</v>
      </c>
      <c r="R155" s="171" t="n">
        <f aca="false">Q155*H155</f>
        <v>0</v>
      </c>
      <c r="S155" s="171" t="n">
        <v>0</v>
      </c>
      <c r="T155" s="172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3" t="s">
        <v>129</v>
      </c>
      <c r="AT155" s="173" t="s">
        <v>124</v>
      </c>
      <c r="AU155" s="173" t="s">
        <v>130</v>
      </c>
      <c r="AY155" s="3" t="s">
        <v>121</v>
      </c>
      <c r="BE155" s="174" t="n">
        <f aca="false">IF(N155="základní",J155,0)</f>
        <v>0</v>
      </c>
      <c r="BF155" s="174" t="n">
        <f aca="false">IF(N155="snížená",J155,0)</f>
        <v>0</v>
      </c>
      <c r="BG155" s="174" t="n">
        <f aca="false">IF(N155="zákl. přenesená",J155,0)</f>
        <v>0</v>
      </c>
      <c r="BH155" s="174" t="n">
        <f aca="false">IF(N155="sníž. přenesená",J155,0)</f>
        <v>0</v>
      </c>
      <c r="BI155" s="174" t="n">
        <f aca="false">IF(N155="nulová",J155,0)</f>
        <v>0</v>
      </c>
      <c r="BJ155" s="3" t="s">
        <v>130</v>
      </c>
      <c r="BK155" s="174" t="n">
        <f aca="false">ROUND(I155*H155,2)</f>
        <v>0</v>
      </c>
      <c r="BL155" s="3" t="s">
        <v>129</v>
      </c>
      <c r="BM155" s="173" t="s">
        <v>178</v>
      </c>
    </row>
    <row r="156" s="175" customFormat="true" ht="12.8" hidden="false" customHeight="false" outlineLevel="0" collapsed="false">
      <c r="B156" s="176"/>
      <c r="D156" s="177" t="s">
        <v>132</v>
      </c>
      <c r="E156" s="178"/>
      <c r="F156" s="179" t="s">
        <v>79</v>
      </c>
      <c r="H156" s="180" t="n">
        <v>1</v>
      </c>
      <c r="I156" s="181"/>
      <c r="L156" s="176"/>
      <c r="M156" s="182"/>
      <c r="N156" s="183"/>
      <c r="O156" s="183"/>
      <c r="P156" s="183"/>
      <c r="Q156" s="183"/>
      <c r="R156" s="183"/>
      <c r="S156" s="183"/>
      <c r="T156" s="184"/>
      <c r="AT156" s="178" t="s">
        <v>132</v>
      </c>
      <c r="AU156" s="178" t="s">
        <v>130</v>
      </c>
      <c r="AV156" s="175" t="s">
        <v>130</v>
      </c>
      <c r="AW156" s="175" t="s">
        <v>31</v>
      </c>
      <c r="AX156" s="175" t="s">
        <v>79</v>
      </c>
      <c r="AY156" s="178" t="s">
        <v>121</v>
      </c>
    </row>
    <row r="157" s="27" customFormat="true" ht="37.8" hidden="false" customHeight="true" outlineLevel="0" collapsed="false">
      <c r="A157" s="22"/>
      <c r="B157" s="160"/>
      <c r="C157" s="161" t="s">
        <v>179</v>
      </c>
      <c r="D157" s="161" t="s">
        <v>124</v>
      </c>
      <c r="E157" s="162" t="s">
        <v>180</v>
      </c>
      <c r="F157" s="168" t="s">
        <v>181</v>
      </c>
      <c r="G157" s="164" t="s">
        <v>127</v>
      </c>
      <c r="H157" s="165" t="n">
        <v>108.451</v>
      </c>
      <c r="I157" s="166"/>
      <c r="J157" s="167" t="n">
        <f aca="false">ROUND(I157*H157,2)</f>
        <v>0</v>
      </c>
      <c r="K157" s="194" t="s">
        <v>128</v>
      </c>
      <c r="L157" s="23"/>
      <c r="M157" s="169"/>
      <c r="N157" s="170" t="s">
        <v>40</v>
      </c>
      <c r="O157" s="60"/>
      <c r="P157" s="171" t="n">
        <f aca="false">O157*H157</f>
        <v>0</v>
      </c>
      <c r="Q157" s="171" t="n">
        <v>0</v>
      </c>
      <c r="R157" s="171" t="n">
        <f aca="false">Q157*H157</f>
        <v>0</v>
      </c>
      <c r="S157" s="171" t="n">
        <v>0.009</v>
      </c>
      <c r="T157" s="172" t="n">
        <f aca="false">S157*H157</f>
        <v>0.976059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3" t="s">
        <v>129</v>
      </c>
      <c r="AT157" s="173" t="s">
        <v>124</v>
      </c>
      <c r="AU157" s="173" t="s">
        <v>130</v>
      </c>
      <c r="AY157" s="3" t="s">
        <v>121</v>
      </c>
      <c r="BE157" s="174" t="n">
        <f aca="false">IF(N157="základní",J157,0)</f>
        <v>0</v>
      </c>
      <c r="BF157" s="174" t="n">
        <f aca="false">IF(N157="snížená",J157,0)</f>
        <v>0</v>
      </c>
      <c r="BG157" s="174" t="n">
        <f aca="false">IF(N157="zákl. přenesená",J157,0)</f>
        <v>0</v>
      </c>
      <c r="BH157" s="174" t="n">
        <f aca="false">IF(N157="sníž. přenesená",J157,0)</f>
        <v>0</v>
      </c>
      <c r="BI157" s="174" t="n">
        <f aca="false">IF(N157="nulová",J157,0)</f>
        <v>0</v>
      </c>
      <c r="BJ157" s="3" t="s">
        <v>130</v>
      </c>
      <c r="BK157" s="174" t="n">
        <f aca="false">ROUND(I157*H157,2)</f>
        <v>0</v>
      </c>
      <c r="BL157" s="3" t="s">
        <v>129</v>
      </c>
      <c r="BM157" s="173" t="s">
        <v>182</v>
      </c>
    </row>
    <row r="158" s="175" customFormat="true" ht="12.8" hidden="false" customHeight="false" outlineLevel="0" collapsed="false">
      <c r="B158" s="176"/>
      <c r="D158" s="177" t="s">
        <v>132</v>
      </c>
      <c r="E158" s="178"/>
      <c r="F158" s="179" t="s">
        <v>133</v>
      </c>
      <c r="H158" s="180" t="n">
        <v>12.56</v>
      </c>
      <c r="I158" s="181"/>
      <c r="L158" s="176"/>
      <c r="M158" s="182"/>
      <c r="N158" s="183"/>
      <c r="O158" s="183"/>
      <c r="P158" s="183"/>
      <c r="Q158" s="183"/>
      <c r="R158" s="183"/>
      <c r="S158" s="183"/>
      <c r="T158" s="184"/>
      <c r="AT158" s="178" t="s">
        <v>132</v>
      </c>
      <c r="AU158" s="178" t="s">
        <v>130</v>
      </c>
      <c r="AV158" s="175" t="s">
        <v>130</v>
      </c>
      <c r="AW158" s="175" t="s">
        <v>31</v>
      </c>
      <c r="AX158" s="175" t="s">
        <v>74</v>
      </c>
      <c r="AY158" s="178" t="s">
        <v>121</v>
      </c>
    </row>
    <row r="159" s="175" customFormat="true" ht="12.8" hidden="false" customHeight="false" outlineLevel="0" collapsed="false">
      <c r="B159" s="176"/>
      <c r="D159" s="177" t="s">
        <v>132</v>
      </c>
      <c r="E159" s="178"/>
      <c r="F159" s="179" t="s">
        <v>134</v>
      </c>
      <c r="H159" s="180" t="n">
        <v>5.7</v>
      </c>
      <c r="I159" s="181"/>
      <c r="L159" s="176"/>
      <c r="M159" s="182"/>
      <c r="N159" s="183"/>
      <c r="O159" s="183"/>
      <c r="P159" s="183"/>
      <c r="Q159" s="183"/>
      <c r="R159" s="183"/>
      <c r="S159" s="183"/>
      <c r="T159" s="184"/>
      <c r="AT159" s="178" t="s">
        <v>132</v>
      </c>
      <c r="AU159" s="178" t="s">
        <v>130</v>
      </c>
      <c r="AV159" s="175" t="s">
        <v>130</v>
      </c>
      <c r="AW159" s="175" t="s">
        <v>31</v>
      </c>
      <c r="AX159" s="175" t="s">
        <v>74</v>
      </c>
      <c r="AY159" s="178" t="s">
        <v>121</v>
      </c>
    </row>
    <row r="160" s="175" customFormat="true" ht="19.4" hidden="false" customHeight="false" outlineLevel="0" collapsed="false">
      <c r="B160" s="176"/>
      <c r="D160" s="177" t="s">
        <v>132</v>
      </c>
      <c r="E160" s="178"/>
      <c r="F160" s="179" t="s">
        <v>135</v>
      </c>
      <c r="H160" s="180" t="n">
        <v>53.894</v>
      </c>
      <c r="I160" s="181"/>
      <c r="L160" s="176"/>
      <c r="M160" s="182"/>
      <c r="N160" s="183"/>
      <c r="O160" s="183"/>
      <c r="P160" s="183"/>
      <c r="Q160" s="183"/>
      <c r="R160" s="183"/>
      <c r="S160" s="183"/>
      <c r="T160" s="184"/>
      <c r="AT160" s="178" t="s">
        <v>132</v>
      </c>
      <c r="AU160" s="178" t="s">
        <v>130</v>
      </c>
      <c r="AV160" s="175" t="s">
        <v>130</v>
      </c>
      <c r="AW160" s="175" t="s">
        <v>31</v>
      </c>
      <c r="AX160" s="175" t="s">
        <v>74</v>
      </c>
      <c r="AY160" s="178" t="s">
        <v>121</v>
      </c>
    </row>
    <row r="161" s="175" customFormat="true" ht="12.8" hidden="false" customHeight="false" outlineLevel="0" collapsed="false">
      <c r="B161" s="176"/>
      <c r="D161" s="177" t="s">
        <v>132</v>
      </c>
      <c r="E161" s="178"/>
      <c r="F161" s="179" t="s">
        <v>136</v>
      </c>
      <c r="H161" s="180" t="n">
        <v>1.59</v>
      </c>
      <c r="I161" s="181"/>
      <c r="L161" s="176"/>
      <c r="M161" s="182"/>
      <c r="N161" s="183"/>
      <c r="O161" s="183"/>
      <c r="P161" s="183"/>
      <c r="Q161" s="183"/>
      <c r="R161" s="183"/>
      <c r="S161" s="183"/>
      <c r="T161" s="184"/>
      <c r="AT161" s="178" t="s">
        <v>132</v>
      </c>
      <c r="AU161" s="178" t="s">
        <v>130</v>
      </c>
      <c r="AV161" s="175" t="s">
        <v>130</v>
      </c>
      <c r="AW161" s="175" t="s">
        <v>31</v>
      </c>
      <c r="AX161" s="175" t="s">
        <v>74</v>
      </c>
      <c r="AY161" s="178" t="s">
        <v>121</v>
      </c>
    </row>
    <row r="162" s="175" customFormat="true" ht="12.8" hidden="false" customHeight="false" outlineLevel="0" collapsed="false">
      <c r="B162" s="176"/>
      <c r="D162" s="177" t="s">
        <v>132</v>
      </c>
      <c r="E162" s="178"/>
      <c r="F162" s="179" t="s">
        <v>137</v>
      </c>
      <c r="H162" s="180" t="n">
        <v>34.707</v>
      </c>
      <c r="I162" s="181"/>
      <c r="L162" s="176"/>
      <c r="M162" s="182"/>
      <c r="N162" s="183"/>
      <c r="O162" s="183"/>
      <c r="P162" s="183"/>
      <c r="Q162" s="183"/>
      <c r="R162" s="183"/>
      <c r="S162" s="183"/>
      <c r="T162" s="184"/>
      <c r="AT162" s="178" t="s">
        <v>132</v>
      </c>
      <c r="AU162" s="178" t="s">
        <v>130</v>
      </c>
      <c r="AV162" s="175" t="s">
        <v>130</v>
      </c>
      <c r="AW162" s="175" t="s">
        <v>31</v>
      </c>
      <c r="AX162" s="175" t="s">
        <v>74</v>
      </c>
      <c r="AY162" s="178" t="s">
        <v>121</v>
      </c>
    </row>
    <row r="163" s="185" customFormat="true" ht="12.8" hidden="false" customHeight="false" outlineLevel="0" collapsed="false">
      <c r="B163" s="186"/>
      <c r="D163" s="177" t="s">
        <v>132</v>
      </c>
      <c r="E163" s="187"/>
      <c r="F163" s="188" t="s">
        <v>138</v>
      </c>
      <c r="H163" s="189" t="n">
        <v>108.451</v>
      </c>
      <c r="I163" s="190"/>
      <c r="L163" s="186"/>
      <c r="M163" s="191"/>
      <c r="N163" s="192"/>
      <c r="O163" s="192"/>
      <c r="P163" s="192"/>
      <c r="Q163" s="192"/>
      <c r="R163" s="192"/>
      <c r="S163" s="192"/>
      <c r="T163" s="193"/>
      <c r="AT163" s="187" t="s">
        <v>132</v>
      </c>
      <c r="AU163" s="187" t="s">
        <v>130</v>
      </c>
      <c r="AV163" s="185" t="s">
        <v>129</v>
      </c>
      <c r="AW163" s="185" t="s">
        <v>31</v>
      </c>
      <c r="AX163" s="185" t="s">
        <v>79</v>
      </c>
      <c r="AY163" s="187" t="s">
        <v>121</v>
      </c>
    </row>
    <row r="164" s="146" customFormat="true" ht="22.8" hidden="false" customHeight="true" outlineLevel="0" collapsed="false">
      <c r="B164" s="147"/>
      <c r="D164" s="148" t="s">
        <v>73</v>
      </c>
      <c r="E164" s="158" t="s">
        <v>183</v>
      </c>
      <c r="F164" s="148" t="s">
        <v>184</v>
      </c>
      <c r="I164" s="150"/>
      <c r="J164" s="159" t="n">
        <f aca="false">BK164</f>
        <v>0</v>
      </c>
      <c r="L164" s="147"/>
      <c r="M164" s="152"/>
      <c r="N164" s="153"/>
      <c r="O164" s="153"/>
      <c r="P164" s="154" t="n">
        <f aca="false">SUM(P165:P169)</f>
        <v>0</v>
      </c>
      <c r="Q164" s="153"/>
      <c r="R164" s="154" t="n">
        <f aca="false">SUM(R165:R169)</f>
        <v>0</v>
      </c>
      <c r="S164" s="153"/>
      <c r="T164" s="155" t="n">
        <f aca="false">SUM(T165:T169)</f>
        <v>0</v>
      </c>
      <c r="AR164" s="148" t="s">
        <v>79</v>
      </c>
      <c r="AT164" s="156" t="s">
        <v>73</v>
      </c>
      <c r="AU164" s="156" t="s">
        <v>79</v>
      </c>
      <c r="AY164" s="148" t="s">
        <v>121</v>
      </c>
      <c r="BK164" s="157" t="n">
        <f aca="false">SUM(BK165:BK169)</f>
        <v>0</v>
      </c>
    </row>
    <row r="165" s="27" customFormat="true" ht="24.15" hidden="false" customHeight="true" outlineLevel="0" collapsed="false">
      <c r="A165" s="22"/>
      <c r="B165" s="160"/>
      <c r="C165" s="161" t="s">
        <v>185</v>
      </c>
      <c r="D165" s="161" t="s">
        <v>124</v>
      </c>
      <c r="E165" s="162" t="s">
        <v>186</v>
      </c>
      <c r="F165" s="168" t="s">
        <v>187</v>
      </c>
      <c r="G165" s="164" t="s">
        <v>188</v>
      </c>
      <c r="H165" s="165" t="n">
        <v>2.013</v>
      </c>
      <c r="I165" s="166"/>
      <c r="J165" s="167" t="n">
        <f aca="false">ROUND(I165*H165,2)</f>
        <v>0</v>
      </c>
      <c r="K165" s="194" t="s">
        <v>128</v>
      </c>
      <c r="L165" s="23"/>
      <c r="M165" s="169"/>
      <c r="N165" s="170" t="s">
        <v>40</v>
      </c>
      <c r="O165" s="60"/>
      <c r="P165" s="171" t="n">
        <f aca="false">O165*H165</f>
        <v>0</v>
      </c>
      <c r="Q165" s="171" t="n">
        <v>0</v>
      </c>
      <c r="R165" s="171" t="n">
        <f aca="false">Q165*H165</f>
        <v>0</v>
      </c>
      <c r="S165" s="171" t="n">
        <v>0</v>
      </c>
      <c r="T165" s="172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3" t="s">
        <v>129</v>
      </c>
      <c r="AT165" s="173" t="s">
        <v>124</v>
      </c>
      <c r="AU165" s="173" t="s">
        <v>130</v>
      </c>
      <c r="AY165" s="3" t="s">
        <v>121</v>
      </c>
      <c r="BE165" s="174" t="n">
        <f aca="false">IF(N165="základní",J165,0)</f>
        <v>0</v>
      </c>
      <c r="BF165" s="174" t="n">
        <f aca="false">IF(N165="snížená",J165,0)</f>
        <v>0</v>
      </c>
      <c r="BG165" s="174" t="n">
        <f aca="false">IF(N165="zákl. přenesená",J165,0)</f>
        <v>0</v>
      </c>
      <c r="BH165" s="174" t="n">
        <f aca="false">IF(N165="sníž. přenesená",J165,0)</f>
        <v>0</v>
      </c>
      <c r="BI165" s="174" t="n">
        <f aca="false">IF(N165="nulová",J165,0)</f>
        <v>0</v>
      </c>
      <c r="BJ165" s="3" t="s">
        <v>130</v>
      </c>
      <c r="BK165" s="174" t="n">
        <f aca="false">ROUND(I165*H165,2)</f>
        <v>0</v>
      </c>
      <c r="BL165" s="3" t="s">
        <v>129</v>
      </c>
      <c r="BM165" s="173" t="s">
        <v>189</v>
      </c>
    </row>
    <row r="166" s="27" customFormat="true" ht="24.15" hidden="false" customHeight="true" outlineLevel="0" collapsed="false">
      <c r="A166" s="22"/>
      <c r="B166" s="160"/>
      <c r="C166" s="161" t="s">
        <v>7</v>
      </c>
      <c r="D166" s="161" t="s">
        <v>124</v>
      </c>
      <c r="E166" s="162" t="s">
        <v>190</v>
      </c>
      <c r="F166" s="168" t="s">
        <v>191</v>
      </c>
      <c r="G166" s="164" t="s">
        <v>188</v>
      </c>
      <c r="H166" s="165" t="n">
        <v>2.013</v>
      </c>
      <c r="I166" s="166"/>
      <c r="J166" s="167" t="n">
        <f aca="false">ROUND(I166*H166,2)</f>
        <v>0</v>
      </c>
      <c r="K166" s="194" t="s">
        <v>128</v>
      </c>
      <c r="L166" s="23"/>
      <c r="M166" s="169"/>
      <c r="N166" s="170" t="s">
        <v>40</v>
      </c>
      <c r="O166" s="60"/>
      <c r="P166" s="171" t="n">
        <f aca="false">O166*H166</f>
        <v>0</v>
      </c>
      <c r="Q166" s="171" t="n">
        <v>0</v>
      </c>
      <c r="R166" s="171" t="n">
        <f aca="false">Q166*H166</f>
        <v>0</v>
      </c>
      <c r="S166" s="171" t="n">
        <v>0</v>
      </c>
      <c r="T166" s="172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3" t="s">
        <v>129</v>
      </c>
      <c r="AT166" s="173" t="s">
        <v>124</v>
      </c>
      <c r="AU166" s="173" t="s">
        <v>130</v>
      </c>
      <c r="AY166" s="3" t="s">
        <v>121</v>
      </c>
      <c r="BE166" s="174" t="n">
        <f aca="false">IF(N166="základní",J166,0)</f>
        <v>0</v>
      </c>
      <c r="BF166" s="174" t="n">
        <f aca="false">IF(N166="snížená",J166,0)</f>
        <v>0</v>
      </c>
      <c r="BG166" s="174" t="n">
        <f aca="false">IF(N166="zákl. přenesená",J166,0)</f>
        <v>0</v>
      </c>
      <c r="BH166" s="174" t="n">
        <f aca="false">IF(N166="sníž. přenesená",J166,0)</f>
        <v>0</v>
      </c>
      <c r="BI166" s="174" t="n">
        <f aca="false">IF(N166="nulová",J166,0)</f>
        <v>0</v>
      </c>
      <c r="BJ166" s="3" t="s">
        <v>130</v>
      </c>
      <c r="BK166" s="174" t="n">
        <f aca="false">ROUND(I166*H166,2)</f>
        <v>0</v>
      </c>
      <c r="BL166" s="3" t="s">
        <v>129</v>
      </c>
      <c r="BM166" s="173" t="s">
        <v>192</v>
      </c>
    </row>
    <row r="167" s="27" customFormat="true" ht="24.15" hidden="false" customHeight="true" outlineLevel="0" collapsed="false">
      <c r="A167" s="22"/>
      <c r="B167" s="160"/>
      <c r="C167" s="161" t="s">
        <v>193</v>
      </c>
      <c r="D167" s="161" t="s">
        <v>124</v>
      </c>
      <c r="E167" s="162" t="s">
        <v>194</v>
      </c>
      <c r="F167" s="168" t="s">
        <v>195</v>
      </c>
      <c r="G167" s="164" t="s">
        <v>188</v>
      </c>
      <c r="H167" s="165" t="n">
        <v>28.182</v>
      </c>
      <c r="I167" s="166"/>
      <c r="J167" s="167" t="n">
        <f aca="false">ROUND(I167*H167,2)</f>
        <v>0</v>
      </c>
      <c r="K167" s="194" t="s">
        <v>128</v>
      </c>
      <c r="L167" s="23"/>
      <c r="M167" s="169"/>
      <c r="N167" s="170" t="s">
        <v>40</v>
      </c>
      <c r="O167" s="60"/>
      <c r="P167" s="171" t="n">
        <f aca="false">O167*H167</f>
        <v>0</v>
      </c>
      <c r="Q167" s="171" t="n">
        <v>0</v>
      </c>
      <c r="R167" s="171" t="n">
        <f aca="false">Q167*H167</f>
        <v>0</v>
      </c>
      <c r="S167" s="171" t="n">
        <v>0</v>
      </c>
      <c r="T167" s="172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3" t="s">
        <v>129</v>
      </c>
      <c r="AT167" s="173" t="s">
        <v>124</v>
      </c>
      <c r="AU167" s="173" t="s">
        <v>130</v>
      </c>
      <c r="AY167" s="3" t="s">
        <v>121</v>
      </c>
      <c r="BE167" s="174" t="n">
        <f aca="false">IF(N167="základní",J167,0)</f>
        <v>0</v>
      </c>
      <c r="BF167" s="174" t="n">
        <f aca="false">IF(N167="snížená",J167,0)</f>
        <v>0</v>
      </c>
      <c r="BG167" s="174" t="n">
        <f aca="false">IF(N167="zákl. přenesená",J167,0)</f>
        <v>0</v>
      </c>
      <c r="BH167" s="174" t="n">
        <f aca="false">IF(N167="sníž. přenesená",J167,0)</f>
        <v>0</v>
      </c>
      <c r="BI167" s="174" t="n">
        <f aca="false">IF(N167="nulová",J167,0)</f>
        <v>0</v>
      </c>
      <c r="BJ167" s="3" t="s">
        <v>130</v>
      </c>
      <c r="BK167" s="174" t="n">
        <f aca="false">ROUND(I167*H167,2)</f>
        <v>0</v>
      </c>
      <c r="BL167" s="3" t="s">
        <v>129</v>
      </c>
      <c r="BM167" s="173" t="s">
        <v>196</v>
      </c>
    </row>
    <row r="168" s="175" customFormat="true" ht="12.8" hidden="false" customHeight="false" outlineLevel="0" collapsed="false">
      <c r="B168" s="176"/>
      <c r="D168" s="177" t="s">
        <v>132</v>
      </c>
      <c r="F168" s="179" t="s">
        <v>197</v>
      </c>
      <c r="H168" s="180" t="n">
        <v>28.182</v>
      </c>
      <c r="I168" s="181"/>
      <c r="L168" s="176"/>
      <c r="M168" s="182"/>
      <c r="N168" s="183"/>
      <c r="O168" s="183"/>
      <c r="P168" s="183"/>
      <c r="Q168" s="183"/>
      <c r="R168" s="183"/>
      <c r="S168" s="183"/>
      <c r="T168" s="184"/>
      <c r="AT168" s="178" t="s">
        <v>132</v>
      </c>
      <c r="AU168" s="178" t="s">
        <v>130</v>
      </c>
      <c r="AV168" s="175" t="s">
        <v>130</v>
      </c>
      <c r="AW168" s="175" t="s">
        <v>2</v>
      </c>
      <c r="AX168" s="175" t="s">
        <v>79</v>
      </c>
      <c r="AY168" s="178" t="s">
        <v>121</v>
      </c>
    </row>
    <row r="169" s="27" customFormat="true" ht="24.15" hidden="false" customHeight="true" outlineLevel="0" collapsed="false">
      <c r="A169" s="22"/>
      <c r="B169" s="160"/>
      <c r="C169" s="161" t="s">
        <v>198</v>
      </c>
      <c r="D169" s="161" t="s">
        <v>124</v>
      </c>
      <c r="E169" s="162" t="s">
        <v>199</v>
      </c>
      <c r="F169" s="168" t="s">
        <v>200</v>
      </c>
      <c r="G169" s="164" t="s">
        <v>188</v>
      </c>
      <c r="H169" s="165" t="n">
        <v>2.013</v>
      </c>
      <c r="I169" s="166"/>
      <c r="J169" s="167" t="n">
        <f aca="false">ROUND(I169*H169,2)</f>
        <v>0</v>
      </c>
      <c r="K169" s="194" t="s">
        <v>128</v>
      </c>
      <c r="L169" s="23"/>
      <c r="M169" s="169"/>
      <c r="N169" s="170" t="s">
        <v>40</v>
      </c>
      <c r="O169" s="60"/>
      <c r="P169" s="171" t="n">
        <f aca="false">O169*H169</f>
        <v>0</v>
      </c>
      <c r="Q169" s="171" t="n">
        <v>0</v>
      </c>
      <c r="R169" s="171" t="n">
        <f aca="false">Q169*H169</f>
        <v>0</v>
      </c>
      <c r="S169" s="171" t="n">
        <v>0</v>
      </c>
      <c r="T169" s="172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3" t="s">
        <v>129</v>
      </c>
      <c r="AT169" s="173" t="s">
        <v>124</v>
      </c>
      <c r="AU169" s="173" t="s">
        <v>130</v>
      </c>
      <c r="AY169" s="3" t="s">
        <v>121</v>
      </c>
      <c r="BE169" s="174" t="n">
        <f aca="false">IF(N169="základní",J169,0)</f>
        <v>0</v>
      </c>
      <c r="BF169" s="174" t="n">
        <f aca="false">IF(N169="snížená",J169,0)</f>
        <v>0</v>
      </c>
      <c r="BG169" s="174" t="n">
        <f aca="false">IF(N169="zákl. přenesená",J169,0)</f>
        <v>0</v>
      </c>
      <c r="BH169" s="174" t="n">
        <f aca="false">IF(N169="sníž. přenesená",J169,0)</f>
        <v>0</v>
      </c>
      <c r="BI169" s="174" t="n">
        <f aca="false">IF(N169="nulová",J169,0)</f>
        <v>0</v>
      </c>
      <c r="BJ169" s="3" t="s">
        <v>130</v>
      </c>
      <c r="BK169" s="174" t="n">
        <f aca="false">ROUND(I169*H169,2)</f>
        <v>0</v>
      </c>
      <c r="BL169" s="3" t="s">
        <v>129</v>
      </c>
      <c r="BM169" s="173" t="s">
        <v>201</v>
      </c>
    </row>
    <row r="170" s="146" customFormat="true" ht="22.8" hidden="false" customHeight="true" outlineLevel="0" collapsed="false">
      <c r="B170" s="147"/>
      <c r="D170" s="148" t="s">
        <v>73</v>
      </c>
      <c r="E170" s="158" t="s">
        <v>202</v>
      </c>
      <c r="F170" s="158" t="s">
        <v>203</v>
      </c>
      <c r="I170" s="150"/>
      <c r="J170" s="159" t="n">
        <f aca="false">BK170</f>
        <v>0</v>
      </c>
      <c r="L170" s="147"/>
      <c r="M170" s="152"/>
      <c r="N170" s="153"/>
      <c r="O170" s="153"/>
      <c r="P170" s="154" t="n">
        <f aca="false">P171</f>
        <v>0</v>
      </c>
      <c r="Q170" s="153"/>
      <c r="R170" s="154" t="n">
        <f aca="false">R171</f>
        <v>0</v>
      </c>
      <c r="S170" s="153"/>
      <c r="T170" s="155" t="n">
        <f aca="false">T171</f>
        <v>0</v>
      </c>
      <c r="AR170" s="148" t="s">
        <v>79</v>
      </c>
      <c r="AT170" s="156" t="s">
        <v>73</v>
      </c>
      <c r="AU170" s="156" t="s">
        <v>79</v>
      </c>
      <c r="AY170" s="148" t="s">
        <v>121</v>
      </c>
      <c r="BK170" s="157" t="n">
        <f aca="false">BK171</f>
        <v>0</v>
      </c>
    </row>
    <row r="171" s="27" customFormat="true" ht="21.75" hidden="false" customHeight="true" outlineLevel="0" collapsed="false">
      <c r="A171" s="22"/>
      <c r="B171" s="160"/>
      <c r="C171" s="161" t="s">
        <v>204</v>
      </c>
      <c r="D171" s="161" t="s">
        <v>124</v>
      </c>
      <c r="E171" s="162" t="s">
        <v>205</v>
      </c>
      <c r="F171" s="168" t="s">
        <v>206</v>
      </c>
      <c r="G171" s="164" t="s">
        <v>188</v>
      </c>
      <c r="H171" s="165" t="n">
        <v>1.846</v>
      </c>
      <c r="I171" s="166"/>
      <c r="J171" s="167" t="n">
        <f aca="false">ROUND(I171*H171,2)</f>
        <v>0</v>
      </c>
      <c r="K171" s="194" t="s">
        <v>128</v>
      </c>
      <c r="L171" s="23"/>
      <c r="M171" s="169"/>
      <c r="N171" s="170" t="s">
        <v>40</v>
      </c>
      <c r="O171" s="60"/>
      <c r="P171" s="171" t="n">
        <f aca="false">O171*H171</f>
        <v>0</v>
      </c>
      <c r="Q171" s="171" t="n">
        <v>0</v>
      </c>
      <c r="R171" s="171" t="n">
        <f aca="false">Q171*H171</f>
        <v>0</v>
      </c>
      <c r="S171" s="171" t="n">
        <v>0</v>
      </c>
      <c r="T171" s="172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3" t="s">
        <v>129</v>
      </c>
      <c r="AT171" s="173" t="s">
        <v>124</v>
      </c>
      <c r="AU171" s="173" t="s">
        <v>130</v>
      </c>
      <c r="AY171" s="3" t="s">
        <v>121</v>
      </c>
      <c r="BE171" s="174" t="n">
        <f aca="false">IF(N171="základní",J171,0)</f>
        <v>0</v>
      </c>
      <c r="BF171" s="174" t="n">
        <f aca="false">IF(N171="snížená",J171,0)</f>
        <v>0</v>
      </c>
      <c r="BG171" s="174" t="n">
        <f aca="false">IF(N171="zákl. přenesená",J171,0)</f>
        <v>0</v>
      </c>
      <c r="BH171" s="174" t="n">
        <f aca="false">IF(N171="sníž. přenesená",J171,0)</f>
        <v>0</v>
      </c>
      <c r="BI171" s="174" t="n">
        <f aca="false">IF(N171="nulová",J171,0)</f>
        <v>0</v>
      </c>
      <c r="BJ171" s="3" t="s">
        <v>130</v>
      </c>
      <c r="BK171" s="174" t="n">
        <f aca="false">ROUND(I171*H171,2)</f>
        <v>0</v>
      </c>
      <c r="BL171" s="3" t="s">
        <v>129</v>
      </c>
      <c r="BM171" s="173" t="s">
        <v>207</v>
      </c>
    </row>
    <row r="172" s="146" customFormat="true" ht="25.9" hidden="false" customHeight="true" outlineLevel="0" collapsed="false">
      <c r="B172" s="147"/>
      <c r="D172" s="148" t="s">
        <v>73</v>
      </c>
      <c r="E172" s="149" t="s">
        <v>208</v>
      </c>
      <c r="F172" s="149" t="s">
        <v>209</v>
      </c>
      <c r="I172" s="150"/>
      <c r="J172" s="151" t="n">
        <f aca="false">BK172</f>
        <v>0</v>
      </c>
      <c r="L172" s="147"/>
      <c r="M172" s="152"/>
      <c r="N172" s="153"/>
      <c r="O172" s="153"/>
      <c r="P172" s="154" t="n">
        <f aca="false">P173+P176+P186+P190+P207+P212+P222+P239+P245</f>
        <v>0</v>
      </c>
      <c r="Q172" s="153"/>
      <c r="R172" s="154" t="n">
        <f aca="false">R173+R176+R186+R190+R207+R212+R222+R239+R245</f>
        <v>0.68558716</v>
      </c>
      <c r="S172" s="153"/>
      <c r="T172" s="155" t="n">
        <f aca="false">T173+T176+T186+T190+T207+T212+T222+T239+T245</f>
        <v>0.34956244</v>
      </c>
      <c r="AR172" s="148" t="s">
        <v>130</v>
      </c>
      <c r="AT172" s="156" t="s">
        <v>73</v>
      </c>
      <c r="AU172" s="156" t="s">
        <v>74</v>
      </c>
      <c r="AY172" s="148" t="s">
        <v>121</v>
      </c>
      <c r="BK172" s="157" t="n">
        <f aca="false">BK173+BK176+BK186+BK190+BK207+BK212+BK222+BK239+BK245</f>
        <v>0</v>
      </c>
    </row>
    <row r="173" s="146" customFormat="true" ht="22.8" hidden="false" customHeight="true" outlineLevel="0" collapsed="false">
      <c r="B173" s="147"/>
      <c r="D173" s="148" t="s">
        <v>73</v>
      </c>
      <c r="E173" s="158" t="s">
        <v>210</v>
      </c>
      <c r="F173" s="158" t="s">
        <v>211</v>
      </c>
      <c r="I173" s="150"/>
      <c r="J173" s="159" t="n">
        <f aca="false">BK173</f>
        <v>0</v>
      </c>
      <c r="L173" s="147"/>
      <c r="M173" s="152"/>
      <c r="N173" s="153"/>
      <c r="O173" s="153"/>
      <c r="P173" s="154" t="n">
        <f aca="false">SUM(P174:P175)</f>
        <v>0</v>
      </c>
      <c r="Q173" s="153"/>
      <c r="R173" s="154" t="n">
        <f aca="false">SUM(R174:R175)</f>
        <v>0.00157</v>
      </c>
      <c r="S173" s="153"/>
      <c r="T173" s="155" t="n">
        <f aca="false">SUM(T174:T175)</f>
        <v>0</v>
      </c>
      <c r="AR173" s="148" t="s">
        <v>130</v>
      </c>
      <c r="AT173" s="156" t="s">
        <v>73</v>
      </c>
      <c r="AU173" s="156" t="s">
        <v>79</v>
      </c>
      <c r="AY173" s="148" t="s">
        <v>121</v>
      </c>
      <c r="BK173" s="157" t="n">
        <f aca="false">SUM(BK174:BK175)</f>
        <v>0</v>
      </c>
    </row>
    <row r="174" s="27" customFormat="true" ht="21.75" hidden="false" customHeight="true" outlineLevel="0" collapsed="false">
      <c r="A174" s="22"/>
      <c r="B174" s="160"/>
      <c r="C174" s="161" t="s">
        <v>212</v>
      </c>
      <c r="D174" s="161" t="s">
        <v>124</v>
      </c>
      <c r="E174" s="162" t="s">
        <v>213</v>
      </c>
      <c r="F174" s="168" t="s">
        <v>214</v>
      </c>
      <c r="G174" s="164" t="s">
        <v>145</v>
      </c>
      <c r="H174" s="165" t="n">
        <v>1</v>
      </c>
      <c r="I174" s="166"/>
      <c r="J174" s="167" t="n">
        <f aca="false">ROUND(I174*H174,2)</f>
        <v>0</v>
      </c>
      <c r="K174" s="168"/>
      <c r="L174" s="23"/>
      <c r="M174" s="169"/>
      <c r="N174" s="170" t="s">
        <v>40</v>
      </c>
      <c r="O174" s="60"/>
      <c r="P174" s="171" t="n">
        <f aca="false">O174*H174</f>
        <v>0</v>
      </c>
      <c r="Q174" s="171" t="n">
        <v>0.00157</v>
      </c>
      <c r="R174" s="171" t="n">
        <f aca="false">Q174*H174</f>
        <v>0.00157</v>
      </c>
      <c r="S174" s="171" t="n">
        <v>0</v>
      </c>
      <c r="T174" s="172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3" t="s">
        <v>193</v>
      </c>
      <c r="AT174" s="173" t="s">
        <v>124</v>
      </c>
      <c r="AU174" s="173" t="s">
        <v>130</v>
      </c>
      <c r="AY174" s="3" t="s">
        <v>121</v>
      </c>
      <c r="BE174" s="174" t="n">
        <f aca="false">IF(N174="základní",J174,0)</f>
        <v>0</v>
      </c>
      <c r="BF174" s="174" t="n">
        <f aca="false">IF(N174="snížená",J174,0)</f>
        <v>0</v>
      </c>
      <c r="BG174" s="174" t="n">
        <f aca="false">IF(N174="zákl. přenesená",J174,0)</f>
        <v>0</v>
      </c>
      <c r="BH174" s="174" t="n">
        <f aca="false">IF(N174="sníž. přenesená",J174,0)</f>
        <v>0</v>
      </c>
      <c r="BI174" s="174" t="n">
        <f aca="false">IF(N174="nulová",J174,0)</f>
        <v>0</v>
      </c>
      <c r="BJ174" s="3" t="s">
        <v>130</v>
      </c>
      <c r="BK174" s="174" t="n">
        <f aca="false">ROUND(I174*H174,2)</f>
        <v>0</v>
      </c>
      <c r="BL174" s="3" t="s">
        <v>193</v>
      </c>
      <c r="BM174" s="173" t="s">
        <v>215</v>
      </c>
    </row>
    <row r="175" s="27" customFormat="true" ht="24.15" hidden="false" customHeight="true" outlineLevel="0" collapsed="false">
      <c r="A175" s="22"/>
      <c r="B175" s="160"/>
      <c r="C175" s="161" t="s">
        <v>216</v>
      </c>
      <c r="D175" s="161" t="s">
        <v>124</v>
      </c>
      <c r="E175" s="162" t="s">
        <v>217</v>
      </c>
      <c r="F175" s="168" t="s">
        <v>218</v>
      </c>
      <c r="G175" s="164" t="s">
        <v>219</v>
      </c>
      <c r="H175" s="195"/>
      <c r="I175" s="166"/>
      <c r="J175" s="167" t="n">
        <f aca="false">ROUND(I175*H175,2)</f>
        <v>0</v>
      </c>
      <c r="K175" s="194" t="s">
        <v>128</v>
      </c>
      <c r="L175" s="23"/>
      <c r="M175" s="169"/>
      <c r="N175" s="170" t="s">
        <v>40</v>
      </c>
      <c r="O175" s="60"/>
      <c r="P175" s="171" t="n">
        <f aca="false">O175*H175</f>
        <v>0</v>
      </c>
      <c r="Q175" s="171" t="n">
        <v>0</v>
      </c>
      <c r="R175" s="171" t="n">
        <f aca="false">Q175*H175</f>
        <v>0</v>
      </c>
      <c r="S175" s="171" t="n">
        <v>0</v>
      </c>
      <c r="T175" s="172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3" t="s">
        <v>193</v>
      </c>
      <c r="AT175" s="173" t="s">
        <v>124</v>
      </c>
      <c r="AU175" s="173" t="s">
        <v>130</v>
      </c>
      <c r="AY175" s="3" t="s">
        <v>121</v>
      </c>
      <c r="BE175" s="174" t="n">
        <f aca="false">IF(N175="základní",J175,0)</f>
        <v>0</v>
      </c>
      <c r="BF175" s="174" t="n">
        <f aca="false">IF(N175="snížená",J175,0)</f>
        <v>0</v>
      </c>
      <c r="BG175" s="174" t="n">
        <f aca="false">IF(N175="zákl. přenesená",J175,0)</f>
        <v>0</v>
      </c>
      <c r="BH175" s="174" t="n">
        <f aca="false">IF(N175="sníž. přenesená",J175,0)</f>
        <v>0</v>
      </c>
      <c r="BI175" s="174" t="n">
        <f aca="false">IF(N175="nulová",J175,0)</f>
        <v>0</v>
      </c>
      <c r="BJ175" s="3" t="s">
        <v>130</v>
      </c>
      <c r="BK175" s="174" t="n">
        <f aca="false">ROUND(I175*H175,2)</f>
        <v>0</v>
      </c>
      <c r="BL175" s="3" t="s">
        <v>193</v>
      </c>
      <c r="BM175" s="173" t="s">
        <v>220</v>
      </c>
    </row>
    <row r="176" s="146" customFormat="true" ht="22.8" hidden="false" customHeight="true" outlineLevel="0" collapsed="false">
      <c r="B176" s="147"/>
      <c r="D176" s="148" t="s">
        <v>73</v>
      </c>
      <c r="E176" s="158" t="s">
        <v>221</v>
      </c>
      <c r="F176" s="158" t="s">
        <v>222</v>
      </c>
      <c r="I176" s="150"/>
      <c r="J176" s="159" t="n">
        <f aca="false">BK176</f>
        <v>0</v>
      </c>
      <c r="L176" s="147"/>
      <c r="M176" s="152"/>
      <c r="N176" s="153"/>
      <c r="O176" s="153"/>
      <c r="P176" s="154" t="n">
        <f aca="false">SUM(P177:P185)</f>
        <v>0</v>
      </c>
      <c r="Q176" s="153"/>
      <c r="R176" s="154" t="n">
        <f aca="false">SUM(R177:R185)</f>
        <v>0.01877</v>
      </c>
      <c r="S176" s="153"/>
      <c r="T176" s="155" t="n">
        <f aca="false">SUM(T177:T185)</f>
        <v>0.17826</v>
      </c>
      <c r="AR176" s="148" t="s">
        <v>130</v>
      </c>
      <c r="AT176" s="156" t="s">
        <v>73</v>
      </c>
      <c r="AU176" s="156" t="s">
        <v>79</v>
      </c>
      <c r="AY176" s="148" t="s">
        <v>121</v>
      </c>
      <c r="BK176" s="157" t="n">
        <f aca="false">SUM(BK177:BK185)</f>
        <v>0</v>
      </c>
    </row>
    <row r="177" s="27" customFormat="true" ht="16.5" hidden="false" customHeight="true" outlineLevel="0" collapsed="false">
      <c r="A177" s="22"/>
      <c r="B177" s="160"/>
      <c r="C177" s="161" t="s">
        <v>6</v>
      </c>
      <c r="D177" s="161" t="s">
        <v>124</v>
      </c>
      <c r="E177" s="162" t="s">
        <v>223</v>
      </c>
      <c r="F177" s="168" t="s">
        <v>224</v>
      </c>
      <c r="G177" s="164" t="s">
        <v>225</v>
      </c>
      <c r="H177" s="165" t="n">
        <v>1</v>
      </c>
      <c r="I177" s="166"/>
      <c r="J177" s="167" t="n">
        <f aca="false">ROUND(I177*H177,2)</f>
        <v>0</v>
      </c>
      <c r="K177" s="168" t="s">
        <v>128</v>
      </c>
      <c r="L177" s="23"/>
      <c r="M177" s="169"/>
      <c r="N177" s="170" t="s">
        <v>40</v>
      </c>
      <c r="O177" s="60"/>
      <c r="P177" s="171" t="n">
        <f aca="false">O177*H177</f>
        <v>0</v>
      </c>
      <c r="Q177" s="171" t="n">
        <v>0</v>
      </c>
      <c r="R177" s="171" t="n">
        <f aca="false">Q177*H177</f>
        <v>0</v>
      </c>
      <c r="S177" s="171" t="n">
        <v>0.0342</v>
      </c>
      <c r="T177" s="172" t="n">
        <f aca="false">S177*H177</f>
        <v>0.0342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3" t="s">
        <v>193</v>
      </c>
      <c r="AT177" s="173" t="s">
        <v>124</v>
      </c>
      <c r="AU177" s="173" t="s">
        <v>130</v>
      </c>
      <c r="AY177" s="3" t="s">
        <v>121</v>
      </c>
      <c r="BE177" s="174" t="n">
        <f aca="false">IF(N177="základní",J177,0)</f>
        <v>0</v>
      </c>
      <c r="BF177" s="174" t="n">
        <f aca="false">IF(N177="snížená",J177,0)</f>
        <v>0</v>
      </c>
      <c r="BG177" s="174" t="n">
        <f aca="false">IF(N177="zákl. přenesená",J177,0)</f>
        <v>0</v>
      </c>
      <c r="BH177" s="174" t="n">
        <f aca="false">IF(N177="sníž. přenesená",J177,0)</f>
        <v>0</v>
      </c>
      <c r="BI177" s="174" t="n">
        <f aca="false">IF(N177="nulová",J177,0)</f>
        <v>0</v>
      </c>
      <c r="BJ177" s="3" t="s">
        <v>130</v>
      </c>
      <c r="BK177" s="174" t="n">
        <f aca="false">ROUND(I177*H177,2)</f>
        <v>0</v>
      </c>
      <c r="BL177" s="3" t="s">
        <v>193</v>
      </c>
      <c r="BM177" s="173" t="s">
        <v>226</v>
      </c>
    </row>
    <row r="178" s="27" customFormat="true" ht="24.15" hidden="false" customHeight="true" outlineLevel="0" collapsed="false">
      <c r="A178" s="22"/>
      <c r="B178" s="160"/>
      <c r="C178" s="161" t="s">
        <v>227</v>
      </c>
      <c r="D178" s="161" t="s">
        <v>124</v>
      </c>
      <c r="E178" s="162" t="s">
        <v>228</v>
      </c>
      <c r="F178" s="168" t="s">
        <v>229</v>
      </c>
      <c r="G178" s="164" t="s">
        <v>225</v>
      </c>
      <c r="H178" s="165" t="n">
        <v>1</v>
      </c>
      <c r="I178" s="166"/>
      <c r="J178" s="167" t="n">
        <f aca="false">ROUND(I178*H178,2)</f>
        <v>0</v>
      </c>
      <c r="K178" s="168" t="s">
        <v>128</v>
      </c>
      <c r="L178" s="23"/>
      <c r="M178" s="169"/>
      <c r="N178" s="170" t="s">
        <v>40</v>
      </c>
      <c r="O178" s="60"/>
      <c r="P178" s="171" t="n">
        <f aca="false">O178*H178</f>
        <v>0</v>
      </c>
      <c r="Q178" s="171" t="n">
        <v>0.01697</v>
      </c>
      <c r="R178" s="171" t="n">
        <f aca="false">Q178*H178</f>
        <v>0.01697</v>
      </c>
      <c r="S178" s="171" t="n">
        <v>0</v>
      </c>
      <c r="T178" s="172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3" t="s">
        <v>193</v>
      </c>
      <c r="AT178" s="173" t="s">
        <v>124</v>
      </c>
      <c r="AU178" s="173" t="s">
        <v>130</v>
      </c>
      <c r="AY178" s="3" t="s">
        <v>121</v>
      </c>
      <c r="BE178" s="174" t="n">
        <f aca="false">IF(N178="základní",J178,0)</f>
        <v>0</v>
      </c>
      <c r="BF178" s="174" t="n">
        <f aca="false">IF(N178="snížená",J178,0)</f>
        <v>0</v>
      </c>
      <c r="BG178" s="174" t="n">
        <f aca="false">IF(N178="zákl. přenesená",J178,0)</f>
        <v>0</v>
      </c>
      <c r="BH178" s="174" t="n">
        <f aca="false">IF(N178="sníž. přenesená",J178,0)</f>
        <v>0</v>
      </c>
      <c r="BI178" s="174" t="n">
        <f aca="false">IF(N178="nulová",J178,0)</f>
        <v>0</v>
      </c>
      <c r="BJ178" s="3" t="s">
        <v>130</v>
      </c>
      <c r="BK178" s="174" t="n">
        <f aca="false">ROUND(I178*H178,2)</f>
        <v>0</v>
      </c>
      <c r="BL178" s="3" t="s">
        <v>193</v>
      </c>
      <c r="BM178" s="173" t="s">
        <v>230</v>
      </c>
    </row>
    <row r="179" s="27" customFormat="true" ht="24.15" hidden="false" customHeight="true" outlineLevel="0" collapsed="false">
      <c r="A179" s="22"/>
      <c r="B179" s="160"/>
      <c r="C179" s="161" t="s">
        <v>231</v>
      </c>
      <c r="D179" s="161" t="s">
        <v>124</v>
      </c>
      <c r="E179" s="162" t="s">
        <v>232</v>
      </c>
      <c r="F179" s="168" t="s">
        <v>233</v>
      </c>
      <c r="G179" s="164" t="s">
        <v>225</v>
      </c>
      <c r="H179" s="165" t="n">
        <v>1</v>
      </c>
      <c r="I179" s="166"/>
      <c r="J179" s="167" t="n">
        <f aca="false">ROUND(I179*H179,2)</f>
        <v>0</v>
      </c>
      <c r="K179" s="194" t="s">
        <v>128</v>
      </c>
      <c r="L179" s="23"/>
      <c r="M179" s="169"/>
      <c r="N179" s="170" t="s">
        <v>40</v>
      </c>
      <c r="O179" s="60"/>
      <c r="P179" s="171" t="n">
        <f aca="false">O179*H179</f>
        <v>0</v>
      </c>
      <c r="Q179" s="171" t="n">
        <v>0</v>
      </c>
      <c r="R179" s="171" t="n">
        <f aca="false">Q179*H179</f>
        <v>0</v>
      </c>
      <c r="S179" s="171" t="n">
        <v>0.0092</v>
      </c>
      <c r="T179" s="172" t="n">
        <f aca="false">S179*H179</f>
        <v>0.0092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3" t="s">
        <v>193</v>
      </c>
      <c r="AT179" s="173" t="s">
        <v>124</v>
      </c>
      <c r="AU179" s="173" t="s">
        <v>130</v>
      </c>
      <c r="AY179" s="3" t="s">
        <v>121</v>
      </c>
      <c r="BE179" s="174" t="n">
        <f aca="false">IF(N179="základní",J179,0)</f>
        <v>0</v>
      </c>
      <c r="BF179" s="174" t="n">
        <f aca="false">IF(N179="snížená",J179,0)</f>
        <v>0</v>
      </c>
      <c r="BG179" s="174" t="n">
        <f aca="false">IF(N179="zákl. přenesená",J179,0)</f>
        <v>0</v>
      </c>
      <c r="BH179" s="174" t="n">
        <f aca="false">IF(N179="sníž. přenesená",J179,0)</f>
        <v>0</v>
      </c>
      <c r="BI179" s="174" t="n">
        <f aca="false">IF(N179="nulová",J179,0)</f>
        <v>0</v>
      </c>
      <c r="BJ179" s="3" t="s">
        <v>130</v>
      </c>
      <c r="BK179" s="174" t="n">
        <f aca="false">ROUND(I179*H179,2)</f>
        <v>0</v>
      </c>
      <c r="BL179" s="3" t="s">
        <v>193</v>
      </c>
      <c r="BM179" s="173" t="s">
        <v>234</v>
      </c>
    </row>
    <row r="180" s="27" customFormat="true" ht="24.15" hidden="false" customHeight="true" outlineLevel="0" collapsed="false">
      <c r="A180" s="22"/>
      <c r="B180" s="160"/>
      <c r="C180" s="161" t="s">
        <v>235</v>
      </c>
      <c r="D180" s="161" t="s">
        <v>124</v>
      </c>
      <c r="E180" s="162" t="s">
        <v>236</v>
      </c>
      <c r="F180" s="168" t="s">
        <v>237</v>
      </c>
      <c r="G180" s="164" t="s">
        <v>225</v>
      </c>
      <c r="H180" s="165" t="n">
        <v>1</v>
      </c>
      <c r="I180" s="166"/>
      <c r="J180" s="167" t="n">
        <f aca="false">ROUND(I180*H180,2)</f>
        <v>0</v>
      </c>
      <c r="K180" s="168"/>
      <c r="L180" s="23"/>
      <c r="M180" s="169"/>
      <c r="N180" s="170" t="s">
        <v>40</v>
      </c>
      <c r="O180" s="60"/>
      <c r="P180" s="171" t="n">
        <f aca="false">O180*H180</f>
        <v>0</v>
      </c>
      <c r="Q180" s="171" t="n">
        <v>0</v>
      </c>
      <c r="R180" s="171" t="n">
        <f aca="false">Q180*H180</f>
        <v>0</v>
      </c>
      <c r="S180" s="171" t="n">
        <v>0.067</v>
      </c>
      <c r="T180" s="172" t="n">
        <f aca="false">S180*H180</f>
        <v>0.067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3" t="s">
        <v>193</v>
      </c>
      <c r="AT180" s="173" t="s">
        <v>124</v>
      </c>
      <c r="AU180" s="173" t="s">
        <v>130</v>
      </c>
      <c r="AY180" s="3" t="s">
        <v>121</v>
      </c>
      <c r="BE180" s="174" t="n">
        <f aca="false">IF(N180="základní",J180,0)</f>
        <v>0</v>
      </c>
      <c r="BF180" s="174" t="n">
        <f aca="false">IF(N180="snížená",J180,0)</f>
        <v>0</v>
      </c>
      <c r="BG180" s="174" t="n">
        <f aca="false">IF(N180="zákl. přenesená",J180,0)</f>
        <v>0</v>
      </c>
      <c r="BH180" s="174" t="n">
        <f aca="false">IF(N180="sníž. přenesená",J180,0)</f>
        <v>0</v>
      </c>
      <c r="BI180" s="174" t="n">
        <f aca="false">IF(N180="nulová",J180,0)</f>
        <v>0</v>
      </c>
      <c r="BJ180" s="3" t="s">
        <v>130</v>
      </c>
      <c r="BK180" s="174" t="n">
        <f aca="false">ROUND(I180*H180,2)</f>
        <v>0</v>
      </c>
      <c r="BL180" s="3" t="s">
        <v>193</v>
      </c>
      <c r="BM180" s="173" t="s">
        <v>238</v>
      </c>
    </row>
    <row r="181" s="27" customFormat="true" ht="16.5" hidden="false" customHeight="true" outlineLevel="0" collapsed="false">
      <c r="A181" s="22"/>
      <c r="B181" s="160"/>
      <c r="C181" s="161" t="s">
        <v>239</v>
      </c>
      <c r="D181" s="161" t="s">
        <v>124</v>
      </c>
      <c r="E181" s="162" t="s">
        <v>240</v>
      </c>
      <c r="F181" s="168" t="s">
        <v>241</v>
      </c>
      <c r="G181" s="164" t="s">
        <v>225</v>
      </c>
      <c r="H181" s="165" t="n">
        <v>1</v>
      </c>
      <c r="I181" s="166"/>
      <c r="J181" s="167" t="n">
        <f aca="false">ROUND(I181*H181,2)</f>
        <v>0</v>
      </c>
      <c r="K181" s="168"/>
      <c r="L181" s="23"/>
      <c r="M181" s="169"/>
      <c r="N181" s="170" t="s">
        <v>40</v>
      </c>
      <c r="O181" s="60"/>
      <c r="P181" s="171" t="n">
        <f aca="false">O181*H181</f>
        <v>0</v>
      </c>
      <c r="Q181" s="171" t="n">
        <v>0</v>
      </c>
      <c r="R181" s="171" t="n">
        <f aca="false">Q181*H181</f>
        <v>0</v>
      </c>
      <c r="S181" s="171" t="n">
        <v>0.067</v>
      </c>
      <c r="T181" s="172" t="n">
        <f aca="false">S181*H181</f>
        <v>0.067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3" t="s">
        <v>193</v>
      </c>
      <c r="AT181" s="173" t="s">
        <v>124</v>
      </c>
      <c r="AU181" s="173" t="s">
        <v>130</v>
      </c>
      <c r="AY181" s="3" t="s">
        <v>121</v>
      </c>
      <c r="BE181" s="174" t="n">
        <f aca="false">IF(N181="základní",J181,0)</f>
        <v>0</v>
      </c>
      <c r="BF181" s="174" t="n">
        <f aca="false">IF(N181="snížená",J181,0)</f>
        <v>0</v>
      </c>
      <c r="BG181" s="174" t="n">
        <f aca="false">IF(N181="zákl. přenesená",J181,0)</f>
        <v>0</v>
      </c>
      <c r="BH181" s="174" t="n">
        <f aca="false">IF(N181="sníž. přenesená",J181,0)</f>
        <v>0</v>
      </c>
      <c r="BI181" s="174" t="n">
        <f aca="false">IF(N181="nulová",J181,0)</f>
        <v>0</v>
      </c>
      <c r="BJ181" s="3" t="s">
        <v>130</v>
      </c>
      <c r="BK181" s="174" t="n">
        <f aca="false">ROUND(I181*H181,2)</f>
        <v>0</v>
      </c>
      <c r="BL181" s="3" t="s">
        <v>193</v>
      </c>
      <c r="BM181" s="173" t="s">
        <v>242</v>
      </c>
    </row>
    <row r="182" s="27" customFormat="true" ht="16.5" hidden="false" customHeight="true" outlineLevel="0" collapsed="false">
      <c r="A182" s="22"/>
      <c r="B182" s="160"/>
      <c r="C182" s="161" t="s">
        <v>243</v>
      </c>
      <c r="D182" s="161" t="s">
        <v>124</v>
      </c>
      <c r="E182" s="162" t="s">
        <v>244</v>
      </c>
      <c r="F182" s="168" t="s">
        <v>245</v>
      </c>
      <c r="G182" s="164" t="s">
        <v>225</v>
      </c>
      <c r="H182" s="165" t="n">
        <v>1</v>
      </c>
      <c r="I182" s="166"/>
      <c r="J182" s="167" t="n">
        <f aca="false">ROUND(I182*H182,2)</f>
        <v>0</v>
      </c>
      <c r="K182" s="194" t="s">
        <v>128</v>
      </c>
      <c r="L182" s="23"/>
      <c r="M182" s="169"/>
      <c r="N182" s="170" t="s">
        <v>40</v>
      </c>
      <c r="O182" s="60"/>
      <c r="P182" s="171" t="n">
        <f aca="false">O182*H182</f>
        <v>0</v>
      </c>
      <c r="Q182" s="171" t="n">
        <v>0</v>
      </c>
      <c r="R182" s="171" t="n">
        <f aca="false">Q182*H182</f>
        <v>0</v>
      </c>
      <c r="S182" s="171" t="n">
        <v>0.00086</v>
      </c>
      <c r="T182" s="172" t="n">
        <f aca="false">S182*H182</f>
        <v>0.00086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3" t="s">
        <v>193</v>
      </c>
      <c r="AT182" s="173" t="s">
        <v>124</v>
      </c>
      <c r="AU182" s="173" t="s">
        <v>130</v>
      </c>
      <c r="AY182" s="3" t="s">
        <v>121</v>
      </c>
      <c r="BE182" s="174" t="n">
        <f aca="false">IF(N182="základní",J182,0)</f>
        <v>0</v>
      </c>
      <c r="BF182" s="174" t="n">
        <f aca="false">IF(N182="snížená",J182,0)</f>
        <v>0</v>
      </c>
      <c r="BG182" s="174" t="n">
        <f aca="false">IF(N182="zákl. přenesená",J182,0)</f>
        <v>0</v>
      </c>
      <c r="BH182" s="174" t="n">
        <f aca="false">IF(N182="sníž. přenesená",J182,0)</f>
        <v>0</v>
      </c>
      <c r="BI182" s="174" t="n">
        <f aca="false">IF(N182="nulová",J182,0)</f>
        <v>0</v>
      </c>
      <c r="BJ182" s="3" t="s">
        <v>130</v>
      </c>
      <c r="BK182" s="174" t="n">
        <f aca="false">ROUND(I182*H182,2)</f>
        <v>0</v>
      </c>
      <c r="BL182" s="3" t="s">
        <v>193</v>
      </c>
      <c r="BM182" s="173" t="s">
        <v>246</v>
      </c>
    </row>
    <row r="183" s="175" customFormat="true" ht="12.8" hidden="false" customHeight="false" outlineLevel="0" collapsed="false">
      <c r="B183" s="176"/>
      <c r="D183" s="177" t="s">
        <v>132</v>
      </c>
      <c r="E183" s="178"/>
      <c r="F183" s="179" t="s">
        <v>79</v>
      </c>
      <c r="H183" s="180" t="n">
        <v>1</v>
      </c>
      <c r="I183" s="181"/>
      <c r="L183" s="176"/>
      <c r="M183" s="182"/>
      <c r="N183" s="183"/>
      <c r="O183" s="183"/>
      <c r="P183" s="183"/>
      <c r="Q183" s="183"/>
      <c r="R183" s="183"/>
      <c r="S183" s="183"/>
      <c r="T183" s="184"/>
      <c r="AT183" s="178" t="s">
        <v>132</v>
      </c>
      <c r="AU183" s="178" t="s">
        <v>130</v>
      </c>
      <c r="AV183" s="175" t="s">
        <v>130</v>
      </c>
      <c r="AW183" s="175" t="s">
        <v>31</v>
      </c>
      <c r="AX183" s="175" t="s">
        <v>79</v>
      </c>
      <c r="AY183" s="178" t="s">
        <v>121</v>
      </c>
    </row>
    <row r="184" s="27" customFormat="true" ht="24.15" hidden="false" customHeight="true" outlineLevel="0" collapsed="false">
      <c r="A184" s="22"/>
      <c r="B184" s="160"/>
      <c r="C184" s="161" t="s">
        <v>247</v>
      </c>
      <c r="D184" s="161" t="s">
        <v>124</v>
      </c>
      <c r="E184" s="162" t="s">
        <v>248</v>
      </c>
      <c r="F184" s="168" t="s">
        <v>249</v>
      </c>
      <c r="G184" s="164" t="s">
        <v>225</v>
      </c>
      <c r="H184" s="165" t="n">
        <v>1</v>
      </c>
      <c r="I184" s="166"/>
      <c r="J184" s="167" t="n">
        <f aca="false">ROUND(I184*H184,2)</f>
        <v>0</v>
      </c>
      <c r="K184" s="194" t="s">
        <v>128</v>
      </c>
      <c r="L184" s="23"/>
      <c r="M184" s="169"/>
      <c r="N184" s="170" t="s">
        <v>40</v>
      </c>
      <c r="O184" s="60"/>
      <c r="P184" s="171" t="n">
        <f aca="false">O184*H184</f>
        <v>0</v>
      </c>
      <c r="Q184" s="171" t="n">
        <v>0.0018</v>
      </c>
      <c r="R184" s="171" t="n">
        <f aca="false">Q184*H184</f>
        <v>0.0018</v>
      </c>
      <c r="S184" s="171" t="n">
        <v>0</v>
      </c>
      <c r="T184" s="172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3" t="s">
        <v>193</v>
      </c>
      <c r="AT184" s="173" t="s">
        <v>124</v>
      </c>
      <c r="AU184" s="173" t="s">
        <v>130</v>
      </c>
      <c r="AY184" s="3" t="s">
        <v>121</v>
      </c>
      <c r="BE184" s="174" t="n">
        <f aca="false">IF(N184="základní",J184,0)</f>
        <v>0</v>
      </c>
      <c r="BF184" s="174" t="n">
        <f aca="false">IF(N184="snížená",J184,0)</f>
        <v>0</v>
      </c>
      <c r="BG184" s="174" t="n">
        <f aca="false">IF(N184="zákl. přenesená",J184,0)</f>
        <v>0</v>
      </c>
      <c r="BH184" s="174" t="n">
        <f aca="false">IF(N184="sníž. přenesená",J184,0)</f>
        <v>0</v>
      </c>
      <c r="BI184" s="174" t="n">
        <f aca="false">IF(N184="nulová",J184,0)</f>
        <v>0</v>
      </c>
      <c r="BJ184" s="3" t="s">
        <v>130</v>
      </c>
      <c r="BK184" s="174" t="n">
        <f aca="false">ROUND(I184*H184,2)</f>
        <v>0</v>
      </c>
      <c r="BL184" s="3" t="s">
        <v>193</v>
      </c>
      <c r="BM184" s="173" t="s">
        <v>250</v>
      </c>
    </row>
    <row r="185" s="27" customFormat="true" ht="24.15" hidden="false" customHeight="true" outlineLevel="0" collapsed="false">
      <c r="A185" s="22"/>
      <c r="B185" s="160"/>
      <c r="C185" s="161" t="s">
        <v>251</v>
      </c>
      <c r="D185" s="161" t="s">
        <v>124</v>
      </c>
      <c r="E185" s="162" t="s">
        <v>252</v>
      </c>
      <c r="F185" s="168" t="s">
        <v>253</v>
      </c>
      <c r="G185" s="164" t="s">
        <v>219</v>
      </c>
      <c r="H185" s="195"/>
      <c r="I185" s="166"/>
      <c r="J185" s="167" t="n">
        <f aca="false">ROUND(I185*H185,2)</f>
        <v>0</v>
      </c>
      <c r="K185" s="194" t="s">
        <v>128</v>
      </c>
      <c r="L185" s="23"/>
      <c r="M185" s="169"/>
      <c r="N185" s="170" t="s">
        <v>40</v>
      </c>
      <c r="O185" s="60"/>
      <c r="P185" s="171" t="n">
        <f aca="false">O185*H185</f>
        <v>0</v>
      </c>
      <c r="Q185" s="171" t="n">
        <v>0</v>
      </c>
      <c r="R185" s="171" t="n">
        <f aca="false">Q185*H185</f>
        <v>0</v>
      </c>
      <c r="S185" s="171" t="n">
        <v>0</v>
      </c>
      <c r="T185" s="172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3" t="s">
        <v>193</v>
      </c>
      <c r="AT185" s="173" t="s">
        <v>124</v>
      </c>
      <c r="AU185" s="173" t="s">
        <v>130</v>
      </c>
      <c r="AY185" s="3" t="s">
        <v>121</v>
      </c>
      <c r="BE185" s="174" t="n">
        <f aca="false">IF(N185="základní",J185,0)</f>
        <v>0</v>
      </c>
      <c r="BF185" s="174" t="n">
        <f aca="false">IF(N185="snížená",J185,0)</f>
        <v>0</v>
      </c>
      <c r="BG185" s="174" t="n">
        <f aca="false">IF(N185="zákl. přenesená",J185,0)</f>
        <v>0</v>
      </c>
      <c r="BH185" s="174" t="n">
        <f aca="false">IF(N185="sníž. přenesená",J185,0)</f>
        <v>0</v>
      </c>
      <c r="BI185" s="174" t="n">
        <f aca="false">IF(N185="nulová",J185,0)</f>
        <v>0</v>
      </c>
      <c r="BJ185" s="3" t="s">
        <v>130</v>
      </c>
      <c r="BK185" s="174" t="n">
        <f aca="false">ROUND(I185*H185,2)</f>
        <v>0</v>
      </c>
      <c r="BL185" s="3" t="s">
        <v>193</v>
      </c>
      <c r="BM185" s="173" t="s">
        <v>254</v>
      </c>
    </row>
    <row r="186" s="146" customFormat="true" ht="22.8" hidden="false" customHeight="true" outlineLevel="0" collapsed="false">
      <c r="B186" s="147"/>
      <c r="D186" s="148" t="s">
        <v>73</v>
      </c>
      <c r="E186" s="158" t="s">
        <v>255</v>
      </c>
      <c r="F186" s="158" t="s">
        <v>256</v>
      </c>
      <c r="I186" s="150"/>
      <c r="J186" s="159" t="n">
        <f aca="false">BK186</f>
        <v>0</v>
      </c>
      <c r="L186" s="147"/>
      <c r="M186" s="152"/>
      <c r="N186" s="153"/>
      <c r="O186" s="153"/>
      <c r="P186" s="154" t="n">
        <f aca="false">SUM(P187:P189)</f>
        <v>0</v>
      </c>
      <c r="Q186" s="153"/>
      <c r="R186" s="154" t="n">
        <f aca="false">SUM(R187:R189)</f>
        <v>0.0007</v>
      </c>
      <c r="S186" s="153"/>
      <c r="T186" s="155" t="n">
        <f aca="false">SUM(T187:T189)</f>
        <v>0</v>
      </c>
      <c r="AR186" s="148" t="s">
        <v>130</v>
      </c>
      <c r="AT186" s="156" t="s">
        <v>73</v>
      </c>
      <c r="AU186" s="156" t="s">
        <v>79</v>
      </c>
      <c r="AY186" s="148" t="s">
        <v>121</v>
      </c>
      <c r="BK186" s="157" t="n">
        <f aca="false">SUM(BK187:BK189)</f>
        <v>0</v>
      </c>
    </row>
    <row r="187" s="27" customFormat="true" ht="16.5" hidden="false" customHeight="true" outlineLevel="0" collapsed="false">
      <c r="A187" s="22"/>
      <c r="B187" s="160"/>
      <c r="C187" s="161" t="s">
        <v>257</v>
      </c>
      <c r="D187" s="161" t="s">
        <v>124</v>
      </c>
      <c r="E187" s="162" t="s">
        <v>258</v>
      </c>
      <c r="F187" s="168" t="s">
        <v>259</v>
      </c>
      <c r="G187" s="164" t="s">
        <v>164</v>
      </c>
      <c r="H187" s="165" t="n">
        <v>4</v>
      </c>
      <c r="I187" s="166"/>
      <c r="J187" s="167" t="n">
        <f aca="false">ROUND(I187*H187,2)</f>
        <v>0</v>
      </c>
      <c r="K187" s="168"/>
      <c r="L187" s="23"/>
      <c r="M187" s="169"/>
      <c r="N187" s="170" t="s">
        <v>40</v>
      </c>
      <c r="O187" s="60"/>
      <c r="P187" s="171" t="n">
        <f aca="false">O187*H187</f>
        <v>0</v>
      </c>
      <c r="Q187" s="171" t="n">
        <v>0.00014</v>
      </c>
      <c r="R187" s="171" t="n">
        <f aca="false">Q187*H187</f>
        <v>0.00056</v>
      </c>
      <c r="S187" s="171" t="n">
        <v>0</v>
      </c>
      <c r="T187" s="172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3" t="s">
        <v>193</v>
      </c>
      <c r="AT187" s="173" t="s">
        <v>124</v>
      </c>
      <c r="AU187" s="173" t="s">
        <v>130</v>
      </c>
      <c r="AY187" s="3" t="s">
        <v>121</v>
      </c>
      <c r="BE187" s="174" t="n">
        <f aca="false">IF(N187="základní",J187,0)</f>
        <v>0</v>
      </c>
      <c r="BF187" s="174" t="n">
        <f aca="false">IF(N187="snížená",J187,0)</f>
        <v>0</v>
      </c>
      <c r="BG187" s="174" t="n">
        <f aca="false">IF(N187="zákl. přenesená",J187,0)</f>
        <v>0</v>
      </c>
      <c r="BH187" s="174" t="n">
        <f aca="false">IF(N187="sníž. přenesená",J187,0)</f>
        <v>0</v>
      </c>
      <c r="BI187" s="174" t="n">
        <f aca="false">IF(N187="nulová",J187,0)</f>
        <v>0</v>
      </c>
      <c r="BJ187" s="3" t="s">
        <v>130</v>
      </c>
      <c r="BK187" s="174" t="n">
        <f aca="false">ROUND(I187*H187,2)</f>
        <v>0</v>
      </c>
      <c r="BL187" s="3" t="s">
        <v>193</v>
      </c>
      <c r="BM187" s="173" t="s">
        <v>260</v>
      </c>
    </row>
    <row r="188" s="27" customFormat="true" ht="16.5" hidden="false" customHeight="true" outlineLevel="0" collapsed="false">
      <c r="A188" s="22"/>
      <c r="B188" s="160"/>
      <c r="C188" s="161" t="s">
        <v>261</v>
      </c>
      <c r="D188" s="161" t="s">
        <v>124</v>
      </c>
      <c r="E188" s="162" t="s">
        <v>262</v>
      </c>
      <c r="F188" s="168" t="s">
        <v>263</v>
      </c>
      <c r="G188" s="164" t="s">
        <v>145</v>
      </c>
      <c r="H188" s="165" t="n">
        <v>1</v>
      </c>
      <c r="I188" s="166"/>
      <c r="J188" s="167" t="n">
        <f aca="false">ROUND(I188*H188,2)</f>
        <v>0</v>
      </c>
      <c r="K188" s="168"/>
      <c r="L188" s="23"/>
      <c r="M188" s="169"/>
      <c r="N188" s="170" t="s">
        <v>40</v>
      </c>
      <c r="O188" s="60"/>
      <c r="P188" s="171" t="n">
        <f aca="false">O188*H188</f>
        <v>0</v>
      </c>
      <c r="Q188" s="171" t="n">
        <v>0.00014</v>
      </c>
      <c r="R188" s="171" t="n">
        <f aca="false">Q188*H188</f>
        <v>0.00014</v>
      </c>
      <c r="S188" s="171" t="n">
        <v>0</v>
      </c>
      <c r="T188" s="172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3" t="s">
        <v>193</v>
      </c>
      <c r="AT188" s="173" t="s">
        <v>124</v>
      </c>
      <c r="AU188" s="173" t="s">
        <v>130</v>
      </c>
      <c r="AY188" s="3" t="s">
        <v>121</v>
      </c>
      <c r="BE188" s="174" t="n">
        <f aca="false">IF(N188="základní",J188,0)</f>
        <v>0</v>
      </c>
      <c r="BF188" s="174" t="n">
        <f aca="false">IF(N188="snížená",J188,0)</f>
        <v>0</v>
      </c>
      <c r="BG188" s="174" t="n">
        <f aca="false">IF(N188="zákl. přenesená",J188,0)</f>
        <v>0</v>
      </c>
      <c r="BH188" s="174" t="n">
        <f aca="false">IF(N188="sníž. přenesená",J188,0)</f>
        <v>0</v>
      </c>
      <c r="BI188" s="174" t="n">
        <f aca="false">IF(N188="nulová",J188,0)</f>
        <v>0</v>
      </c>
      <c r="BJ188" s="3" t="s">
        <v>130</v>
      </c>
      <c r="BK188" s="174" t="n">
        <f aca="false">ROUND(I188*H188,2)</f>
        <v>0</v>
      </c>
      <c r="BL188" s="3" t="s">
        <v>193</v>
      </c>
      <c r="BM188" s="173" t="s">
        <v>264</v>
      </c>
    </row>
    <row r="189" s="27" customFormat="true" ht="24.15" hidden="false" customHeight="true" outlineLevel="0" collapsed="false">
      <c r="A189" s="22"/>
      <c r="B189" s="160"/>
      <c r="C189" s="161" t="s">
        <v>265</v>
      </c>
      <c r="D189" s="161" t="s">
        <v>124</v>
      </c>
      <c r="E189" s="162" t="s">
        <v>266</v>
      </c>
      <c r="F189" s="168" t="s">
        <v>267</v>
      </c>
      <c r="G189" s="164" t="s">
        <v>219</v>
      </c>
      <c r="H189" s="195"/>
      <c r="I189" s="166"/>
      <c r="J189" s="167" t="n">
        <f aca="false">ROUND(I189*H189,2)</f>
        <v>0</v>
      </c>
      <c r="K189" s="194" t="s">
        <v>128</v>
      </c>
      <c r="L189" s="23"/>
      <c r="M189" s="169"/>
      <c r="N189" s="170" t="s">
        <v>40</v>
      </c>
      <c r="O189" s="60"/>
      <c r="P189" s="171" t="n">
        <f aca="false">O189*H189</f>
        <v>0</v>
      </c>
      <c r="Q189" s="171" t="n">
        <v>0</v>
      </c>
      <c r="R189" s="171" t="n">
        <f aca="false">Q189*H189</f>
        <v>0</v>
      </c>
      <c r="S189" s="171" t="n">
        <v>0</v>
      </c>
      <c r="T189" s="172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3" t="s">
        <v>193</v>
      </c>
      <c r="AT189" s="173" t="s">
        <v>124</v>
      </c>
      <c r="AU189" s="173" t="s">
        <v>130</v>
      </c>
      <c r="AY189" s="3" t="s">
        <v>121</v>
      </c>
      <c r="BE189" s="174" t="n">
        <f aca="false">IF(N189="základní",J189,0)</f>
        <v>0</v>
      </c>
      <c r="BF189" s="174" t="n">
        <f aca="false">IF(N189="snížená",J189,0)</f>
        <v>0</v>
      </c>
      <c r="BG189" s="174" t="n">
        <f aca="false">IF(N189="zákl. přenesená",J189,0)</f>
        <v>0</v>
      </c>
      <c r="BH189" s="174" t="n">
        <f aca="false">IF(N189="sníž. přenesená",J189,0)</f>
        <v>0</v>
      </c>
      <c r="BI189" s="174" t="n">
        <f aca="false">IF(N189="nulová",J189,0)</f>
        <v>0</v>
      </c>
      <c r="BJ189" s="3" t="s">
        <v>130</v>
      </c>
      <c r="BK189" s="174" t="n">
        <f aca="false">ROUND(I189*H189,2)</f>
        <v>0</v>
      </c>
      <c r="BL189" s="3" t="s">
        <v>193</v>
      </c>
      <c r="BM189" s="173" t="s">
        <v>268</v>
      </c>
    </row>
    <row r="190" s="146" customFormat="true" ht="22.8" hidden="false" customHeight="true" outlineLevel="0" collapsed="false">
      <c r="B190" s="147"/>
      <c r="D190" s="148" t="s">
        <v>73</v>
      </c>
      <c r="E190" s="158" t="s">
        <v>269</v>
      </c>
      <c r="F190" s="158" t="s">
        <v>270</v>
      </c>
      <c r="I190" s="150"/>
      <c r="J190" s="159" t="n">
        <f aca="false">BK190</f>
        <v>0</v>
      </c>
      <c r="L190" s="147"/>
      <c r="M190" s="152"/>
      <c r="N190" s="153"/>
      <c r="O190" s="153"/>
      <c r="P190" s="154" t="n">
        <f aca="false">SUM(P191:P206)</f>
        <v>0</v>
      </c>
      <c r="Q190" s="153"/>
      <c r="R190" s="154" t="n">
        <f aca="false">SUM(R191:R206)</f>
        <v>0.00143</v>
      </c>
      <c r="S190" s="153"/>
      <c r="T190" s="155" t="n">
        <f aca="false">SUM(T191:T206)</f>
        <v>0.0008</v>
      </c>
      <c r="AR190" s="148" t="s">
        <v>130</v>
      </c>
      <c r="AT190" s="156" t="s">
        <v>73</v>
      </c>
      <c r="AU190" s="156" t="s">
        <v>79</v>
      </c>
      <c r="AY190" s="148" t="s">
        <v>121</v>
      </c>
      <c r="BK190" s="157" t="n">
        <f aca="false">SUM(BK191:BK206)</f>
        <v>0</v>
      </c>
    </row>
    <row r="191" s="27" customFormat="true" ht="21.75" hidden="false" customHeight="true" outlineLevel="0" collapsed="false">
      <c r="A191" s="22"/>
      <c r="B191" s="160"/>
      <c r="C191" s="196" t="s">
        <v>271</v>
      </c>
      <c r="D191" s="196" t="s">
        <v>272</v>
      </c>
      <c r="E191" s="197" t="s">
        <v>273</v>
      </c>
      <c r="F191" s="198" t="s">
        <v>274</v>
      </c>
      <c r="G191" s="199" t="s">
        <v>164</v>
      </c>
      <c r="H191" s="200" t="n">
        <v>3</v>
      </c>
      <c r="I191" s="201"/>
      <c r="J191" s="202" t="n">
        <f aca="false">ROUND(I191*H191,2)</f>
        <v>0</v>
      </c>
      <c r="K191" s="203" t="s">
        <v>128</v>
      </c>
      <c r="L191" s="204"/>
      <c r="M191" s="205"/>
      <c r="N191" s="206" t="s">
        <v>40</v>
      </c>
      <c r="O191" s="60"/>
      <c r="P191" s="171" t="n">
        <f aca="false">O191*H191</f>
        <v>0</v>
      </c>
      <c r="Q191" s="171" t="n">
        <v>1E-005</v>
      </c>
      <c r="R191" s="171" t="n">
        <f aca="false">Q191*H191</f>
        <v>3E-005</v>
      </c>
      <c r="S191" s="171" t="n">
        <v>0</v>
      </c>
      <c r="T191" s="172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3" t="s">
        <v>271</v>
      </c>
      <c r="AT191" s="173" t="s">
        <v>272</v>
      </c>
      <c r="AU191" s="173" t="s">
        <v>130</v>
      </c>
      <c r="AY191" s="3" t="s">
        <v>121</v>
      </c>
      <c r="BE191" s="174" t="n">
        <f aca="false">IF(N191="základní",J191,0)</f>
        <v>0</v>
      </c>
      <c r="BF191" s="174" t="n">
        <f aca="false">IF(N191="snížená",J191,0)</f>
        <v>0</v>
      </c>
      <c r="BG191" s="174" t="n">
        <f aca="false">IF(N191="zákl. přenesená",J191,0)</f>
        <v>0</v>
      </c>
      <c r="BH191" s="174" t="n">
        <f aca="false">IF(N191="sníž. přenesená",J191,0)</f>
        <v>0</v>
      </c>
      <c r="BI191" s="174" t="n">
        <f aca="false">IF(N191="nulová",J191,0)</f>
        <v>0</v>
      </c>
      <c r="BJ191" s="3" t="s">
        <v>130</v>
      </c>
      <c r="BK191" s="174" t="n">
        <f aca="false">ROUND(I191*H191,2)</f>
        <v>0</v>
      </c>
      <c r="BL191" s="3" t="s">
        <v>193</v>
      </c>
      <c r="BM191" s="173" t="s">
        <v>275</v>
      </c>
    </row>
    <row r="192" s="27" customFormat="true" ht="16.5" hidden="false" customHeight="true" outlineLevel="0" collapsed="false">
      <c r="A192" s="22"/>
      <c r="B192" s="160"/>
      <c r="C192" s="196" t="s">
        <v>276</v>
      </c>
      <c r="D192" s="196" t="s">
        <v>272</v>
      </c>
      <c r="E192" s="197" t="s">
        <v>277</v>
      </c>
      <c r="F192" s="198" t="s">
        <v>278</v>
      </c>
      <c r="G192" s="199" t="s">
        <v>164</v>
      </c>
      <c r="H192" s="200" t="n">
        <v>3</v>
      </c>
      <c r="I192" s="201"/>
      <c r="J192" s="202" t="n">
        <f aca="false">ROUND(I192*H192,2)</f>
        <v>0</v>
      </c>
      <c r="K192" s="203" t="s">
        <v>128</v>
      </c>
      <c r="L192" s="204"/>
      <c r="M192" s="205"/>
      <c r="N192" s="206" t="s">
        <v>40</v>
      </c>
      <c r="O192" s="60"/>
      <c r="P192" s="171" t="n">
        <f aca="false">O192*H192</f>
        <v>0</v>
      </c>
      <c r="Q192" s="171" t="n">
        <v>0.0002</v>
      </c>
      <c r="R192" s="171" t="n">
        <f aca="false">Q192*H192</f>
        <v>0.0006</v>
      </c>
      <c r="S192" s="171" t="n">
        <v>0</v>
      </c>
      <c r="T192" s="172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3" t="s">
        <v>271</v>
      </c>
      <c r="AT192" s="173" t="s">
        <v>272</v>
      </c>
      <c r="AU192" s="173" t="s">
        <v>130</v>
      </c>
      <c r="AY192" s="3" t="s">
        <v>121</v>
      </c>
      <c r="BE192" s="174" t="n">
        <f aca="false">IF(N192="základní",J192,0)</f>
        <v>0</v>
      </c>
      <c r="BF192" s="174" t="n">
        <f aca="false">IF(N192="snížená",J192,0)</f>
        <v>0</v>
      </c>
      <c r="BG192" s="174" t="n">
        <f aca="false">IF(N192="zákl. přenesená",J192,0)</f>
        <v>0</v>
      </c>
      <c r="BH192" s="174" t="n">
        <f aca="false">IF(N192="sníž. přenesená",J192,0)</f>
        <v>0</v>
      </c>
      <c r="BI192" s="174" t="n">
        <f aca="false">IF(N192="nulová",J192,0)</f>
        <v>0</v>
      </c>
      <c r="BJ192" s="3" t="s">
        <v>130</v>
      </c>
      <c r="BK192" s="174" t="n">
        <f aca="false">ROUND(I192*H192,2)</f>
        <v>0</v>
      </c>
      <c r="BL192" s="3" t="s">
        <v>193</v>
      </c>
      <c r="BM192" s="173" t="s">
        <v>279</v>
      </c>
    </row>
    <row r="193" s="27" customFormat="true" ht="21.75" hidden="false" customHeight="true" outlineLevel="0" collapsed="false">
      <c r="A193" s="22"/>
      <c r="B193" s="160"/>
      <c r="C193" s="161" t="s">
        <v>280</v>
      </c>
      <c r="D193" s="161" t="s">
        <v>124</v>
      </c>
      <c r="E193" s="162" t="s">
        <v>281</v>
      </c>
      <c r="F193" s="168" t="s">
        <v>282</v>
      </c>
      <c r="G193" s="164" t="s">
        <v>164</v>
      </c>
      <c r="H193" s="165" t="n">
        <v>3</v>
      </c>
      <c r="I193" s="166"/>
      <c r="J193" s="167" t="n">
        <f aca="false">ROUND(I193*H193,2)</f>
        <v>0</v>
      </c>
      <c r="K193" s="194" t="s">
        <v>128</v>
      </c>
      <c r="L193" s="23"/>
      <c r="M193" s="169"/>
      <c r="N193" s="170" t="s">
        <v>40</v>
      </c>
      <c r="O193" s="60"/>
      <c r="P193" s="171" t="n">
        <f aca="false">O193*H193</f>
        <v>0</v>
      </c>
      <c r="Q193" s="171" t="n">
        <v>0</v>
      </c>
      <c r="R193" s="171" t="n">
        <f aca="false">Q193*H193</f>
        <v>0</v>
      </c>
      <c r="S193" s="171" t="n">
        <v>0</v>
      </c>
      <c r="T193" s="172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3" t="s">
        <v>193</v>
      </c>
      <c r="AT193" s="173" t="s">
        <v>124</v>
      </c>
      <c r="AU193" s="173" t="s">
        <v>130</v>
      </c>
      <c r="AY193" s="3" t="s">
        <v>121</v>
      </c>
      <c r="BE193" s="174" t="n">
        <f aca="false">IF(N193="základní",J193,0)</f>
        <v>0</v>
      </c>
      <c r="BF193" s="174" t="n">
        <f aca="false">IF(N193="snížená",J193,0)</f>
        <v>0</v>
      </c>
      <c r="BG193" s="174" t="n">
        <f aca="false">IF(N193="zákl. přenesená",J193,0)</f>
        <v>0</v>
      </c>
      <c r="BH193" s="174" t="n">
        <f aca="false">IF(N193="sníž. přenesená",J193,0)</f>
        <v>0</v>
      </c>
      <c r="BI193" s="174" t="n">
        <f aca="false">IF(N193="nulová",J193,0)</f>
        <v>0</v>
      </c>
      <c r="BJ193" s="3" t="s">
        <v>130</v>
      </c>
      <c r="BK193" s="174" t="n">
        <f aca="false">ROUND(I193*H193,2)</f>
        <v>0</v>
      </c>
      <c r="BL193" s="3" t="s">
        <v>193</v>
      </c>
      <c r="BM193" s="173" t="s">
        <v>283</v>
      </c>
    </row>
    <row r="194" s="27" customFormat="true" ht="24.15" hidden="false" customHeight="true" outlineLevel="0" collapsed="false">
      <c r="A194" s="22"/>
      <c r="B194" s="160"/>
      <c r="C194" s="161" t="s">
        <v>284</v>
      </c>
      <c r="D194" s="161" t="s">
        <v>124</v>
      </c>
      <c r="E194" s="162" t="s">
        <v>285</v>
      </c>
      <c r="F194" s="168" t="s">
        <v>286</v>
      </c>
      <c r="G194" s="164" t="s">
        <v>164</v>
      </c>
      <c r="H194" s="165" t="n">
        <v>1</v>
      </c>
      <c r="I194" s="166"/>
      <c r="J194" s="167" t="n">
        <f aca="false">ROUND(I194*H194,2)</f>
        <v>0</v>
      </c>
      <c r="K194" s="194" t="s">
        <v>128</v>
      </c>
      <c r="L194" s="23"/>
      <c r="M194" s="169"/>
      <c r="N194" s="170" t="s">
        <v>40</v>
      </c>
      <c r="O194" s="60"/>
      <c r="P194" s="171" t="n">
        <f aca="false">O194*H194</f>
        <v>0</v>
      </c>
      <c r="Q194" s="171" t="n">
        <v>0</v>
      </c>
      <c r="R194" s="171" t="n">
        <f aca="false">Q194*H194</f>
        <v>0</v>
      </c>
      <c r="S194" s="171" t="n">
        <v>0</v>
      </c>
      <c r="T194" s="172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3" t="s">
        <v>193</v>
      </c>
      <c r="AT194" s="173" t="s">
        <v>124</v>
      </c>
      <c r="AU194" s="173" t="s">
        <v>130</v>
      </c>
      <c r="AY194" s="3" t="s">
        <v>121</v>
      </c>
      <c r="BE194" s="174" t="n">
        <f aca="false">IF(N194="základní",J194,0)</f>
        <v>0</v>
      </c>
      <c r="BF194" s="174" t="n">
        <f aca="false">IF(N194="snížená",J194,0)</f>
        <v>0</v>
      </c>
      <c r="BG194" s="174" t="n">
        <f aca="false">IF(N194="zákl. přenesená",J194,0)</f>
        <v>0</v>
      </c>
      <c r="BH194" s="174" t="n">
        <f aca="false">IF(N194="sníž. přenesená",J194,0)</f>
        <v>0</v>
      </c>
      <c r="BI194" s="174" t="n">
        <f aca="false">IF(N194="nulová",J194,0)</f>
        <v>0</v>
      </c>
      <c r="BJ194" s="3" t="s">
        <v>130</v>
      </c>
      <c r="BK194" s="174" t="n">
        <f aca="false">ROUND(I194*H194,2)</f>
        <v>0</v>
      </c>
      <c r="BL194" s="3" t="s">
        <v>193</v>
      </c>
      <c r="BM194" s="173" t="s">
        <v>287</v>
      </c>
    </row>
    <row r="195" s="175" customFormat="true" ht="12.8" hidden="false" customHeight="false" outlineLevel="0" collapsed="false">
      <c r="B195" s="176"/>
      <c r="D195" s="177" t="s">
        <v>132</v>
      </c>
      <c r="E195" s="178"/>
      <c r="F195" s="179" t="s">
        <v>79</v>
      </c>
      <c r="H195" s="180" t="n">
        <v>1</v>
      </c>
      <c r="I195" s="181"/>
      <c r="L195" s="176"/>
      <c r="M195" s="182"/>
      <c r="N195" s="183"/>
      <c r="O195" s="183"/>
      <c r="P195" s="183"/>
      <c r="Q195" s="183"/>
      <c r="R195" s="183"/>
      <c r="S195" s="183"/>
      <c r="T195" s="184"/>
      <c r="AT195" s="178" t="s">
        <v>132</v>
      </c>
      <c r="AU195" s="178" t="s">
        <v>130</v>
      </c>
      <c r="AV195" s="175" t="s">
        <v>130</v>
      </c>
      <c r="AW195" s="175" t="s">
        <v>31</v>
      </c>
      <c r="AX195" s="175" t="s">
        <v>79</v>
      </c>
      <c r="AY195" s="178" t="s">
        <v>121</v>
      </c>
    </row>
    <row r="196" s="27" customFormat="true" ht="24.15" hidden="false" customHeight="true" outlineLevel="0" collapsed="false">
      <c r="A196" s="22"/>
      <c r="B196" s="160"/>
      <c r="C196" s="196" t="s">
        <v>288</v>
      </c>
      <c r="D196" s="196" t="s">
        <v>272</v>
      </c>
      <c r="E196" s="197" t="s">
        <v>289</v>
      </c>
      <c r="F196" s="198" t="s">
        <v>290</v>
      </c>
      <c r="G196" s="199" t="s">
        <v>164</v>
      </c>
      <c r="H196" s="200" t="n">
        <v>1</v>
      </c>
      <c r="I196" s="201"/>
      <c r="J196" s="202" t="n">
        <f aca="false">ROUND(I196*H196,2)</f>
        <v>0</v>
      </c>
      <c r="K196" s="198"/>
      <c r="L196" s="204"/>
      <c r="M196" s="205"/>
      <c r="N196" s="206" t="s">
        <v>40</v>
      </c>
      <c r="O196" s="60"/>
      <c r="P196" s="171" t="n">
        <f aca="false">O196*H196</f>
        <v>0</v>
      </c>
      <c r="Q196" s="171" t="n">
        <v>0.0008</v>
      </c>
      <c r="R196" s="171" t="n">
        <f aca="false">Q196*H196</f>
        <v>0.0008</v>
      </c>
      <c r="S196" s="171" t="n">
        <v>0</v>
      </c>
      <c r="T196" s="172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3" t="s">
        <v>271</v>
      </c>
      <c r="AT196" s="173" t="s">
        <v>272</v>
      </c>
      <c r="AU196" s="173" t="s">
        <v>130</v>
      </c>
      <c r="AY196" s="3" t="s">
        <v>121</v>
      </c>
      <c r="BE196" s="174" t="n">
        <f aca="false">IF(N196="základní",J196,0)</f>
        <v>0</v>
      </c>
      <c r="BF196" s="174" t="n">
        <f aca="false">IF(N196="snížená",J196,0)</f>
        <v>0</v>
      </c>
      <c r="BG196" s="174" t="n">
        <f aca="false">IF(N196="zákl. přenesená",J196,0)</f>
        <v>0</v>
      </c>
      <c r="BH196" s="174" t="n">
        <f aca="false">IF(N196="sníž. přenesená",J196,0)</f>
        <v>0</v>
      </c>
      <c r="BI196" s="174" t="n">
        <f aca="false">IF(N196="nulová",J196,0)</f>
        <v>0</v>
      </c>
      <c r="BJ196" s="3" t="s">
        <v>130</v>
      </c>
      <c r="BK196" s="174" t="n">
        <f aca="false">ROUND(I196*H196,2)</f>
        <v>0</v>
      </c>
      <c r="BL196" s="3" t="s">
        <v>193</v>
      </c>
      <c r="BM196" s="173" t="s">
        <v>291</v>
      </c>
    </row>
    <row r="197" s="27" customFormat="true" ht="37.8" hidden="false" customHeight="true" outlineLevel="0" collapsed="false">
      <c r="A197" s="22"/>
      <c r="B197" s="160"/>
      <c r="C197" s="161" t="s">
        <v>292</v>
      </c>
      <c r="D197" s="161" t="s">
        <v>124</v>
      </c>
      <c r="E197" s="162" t="s">
        <v>293</v>
      </c>
      <c r="F197" s="168" t="s">
        <v>294</v>
      </c>
      <c r="G197" s="164" t="s">
        <v>164</v>
      </c>
      <c r="H197" s="165" t="n">
        <v>1</v>
      </c>
      <c r="I197" s="166"/>
      <c r="J197" s="167" t="n">
        <f aca="false">ROUND(I197*H197,2)</f>
        <v>0</v>
      </c>
      <c r="K197" s="194" t="s">
        <v>128</v>
      </c>
      <c r="L197" s="23"/>
      <c r="M197" s="169"/>
      <c r="N197" s="170" t="s">
        <v>40</v>
      </c>
      <c r="O197" s="60"/>
      <c r="P197" s="171" t="n">
        <f aca="false">O197*H197</f>
        <v>0</v>
      </c>
      <c r="Q197" s="171" t="n">
        <v>0</v>
      </c>
      <c r="R197" s="171" t="n">
        <f aca="false">Q197*H197</f>
        <v>0</v>
      </c>
      <c r="S197" s="171" t="n">
        <v>0.0008</v>
      </c>
      <c r="T197" s="172" t="n">
        <f aca="false">S197*H197</f>
        <v>0.0008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3" t="s">
        <v>193</v>
      </c>
      <c r="AT197" s="173" t="s">
        <v>124</v>
      </c>
      <c r="AU197" s="173" t="s">
        <v>130</v>
      </c>
      <c r="AY197" s="3" t="s">
        <v>121</v>
      </c>
      <c r="BE197" s="174" t="n">
        <f aca="false">IF(N197="základní",J197,0)</f>
        <v>0</v>
      </c>
      <c r="BF197" s="174" t="n">
        <f aca="false">IF(N197="snížená",J197,0)</f>
        <v>0</v>
      </c>
      <c r="BG197" s="174" t="n">
        <f aca="false">IF(N197="zákl. přenesená",J197,0)</f>
        <v>0</v>
      </c>
      <c r="BH197" s="174" t="n">
        <f aca="false">IF(N197="sníž. přenesená",J197,0)</f>
        <v>0</v>
      </c>
      <c r="BI197" s="174" t="n">
        <f aca="false">IF(N197="nulová",J197,0)</f>
        <v>0</v>
      </c>
      <c r="BJ197" s="3" t="s">
        <v>130</v>
      </c>
      <c r="BK197" s="174" t="n">
        <f aca="false">ROUND(I197*H197,2)</f>
        <v>0</v>
      </c>
      <c r="BL197" s="3" t="s">
        <v>193</v>
      </c>
      <c r="BM197" s="173" t="s">
        <v>295</v>
      </c>
    </row>
    <row r="198" s="27" customFormat="true" ht="24.15" hidden="false" customHeight="true" outlineLevel="0" collapsed="false">
      <c r="A198" s="22"/>
      <c r="B198" s="160"/>
      <c r="C198" s="161" t="s">
        <v>296</v>
      </c>
      <c r="D198" s="161" t="s">
        <v>124</v>
      </c>
      <c r="E198" s="162" t="s">
        <v>297</v>
      </c>
      <c r="F198" s="168" t="s">
        <v>298</v>
      </c>
      <c r="G198" s="164" t="s">
        <v>164</v>
      </c>
      <c r="H198" s="165" t="n">
        <v>1</v>
      </c>
      <c r="I198" s="166"/>
      <c r="J198" s="167" t="n">
        <f aca="false">ROUND(I198*H198,2)</f>
        <v>0</v>
      </c>
      <c r="K198" s="194" t="s">
        <v>128</v>
      </c>
      <c r="L198" s="23"/>
      <c r="M198" s="169"/>
      <c r="N198" s="170" t="s">
        <v>40</v>
      </c>
      <c r="O198" s="60"/>
      <c r="P198" s="171" t="n">
        <f aca="false">O198*H198</f>
        <v>0</v>
      </c>
      <c r="Q198" s="171" t="n">
        <v>0</v>
      </c>
      <c r="R198" s="171" t="n">
        <f aca="false">Q198*H198</f>
        <v>0</v>
      </c>
      <c r="S198" s="171" t="n">
        <v>0</v>
      </c>
      <c r="T198" s="172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3" t="s">
        <v>193</v>
      </c>
      <c r="AT198" s="173" t="s">
        <v>124</v>
      </c>
      <c r="AU198" s="173" t="s">
        <v>130</v>
      </c>
      <c r="AY198" s="3" t="s">
        <v>121</v>
      </c>
      <c r="BE198" s="174" t="n">
        <f aca="false">IF(N198="základní",J198,0)</f>
        <v>0</v>
      </c>
      <c r="BF198" s="174" t="n">
        <f aca="false">IF(N198="snížená",J198,0)</f>
        <v>0</v>
      </c>
      <c r="BG198" s="174" t="n">
        <f aca="false">IF(N198="zákl. přenesená",J198,0)</f>
        <v>0</v>
      </c>
      <c r="BH198" s="174" t="n">
        <f aca="false">IF(N198="sníž. přenesená",J198,0)</f>
        <v>0</v>
      </c>
      <c r="BI198" s="174" t="n">
        <f aca="false">IF(N198="nulová",J198,0)</f>
        <v>0</v>
      </c>
      <c r="BJ198" s="3" t="s">
        <v>130</v>
      </c>
      <c r="BK198" s="174" t="n">
        <f aca="false">ROUND(I198*H198,2)</f>
        <v>0</v>
      </c>
      <c r="BL198" s="3" t="s">
        <v>193</v>
      </c>
      <c r="BM198" s="173" t="s">
        <v>299</v>
      </c>
    </row>
    <row r="199" s="27" customFormat="true" ht="21.75" hidden="false" customHeight="true" outlineLevel="0" collapsed="false">
      <c r="A199" s="22"/>
      <c r="B199" s="160"/>
      <c r="C199" s="161" t="s">
        <v>300</v>
      </c>
      <c r="D199" s="161" t="s">
        <v>124</v>
      </c>
      <c r="E199" s="162" t="s">
        <v>301</v>
      </c>
      <c r="F199" s="168" t="s">
        <v>302</v>
      </c>
      <c r="G199" s="164" t="s">
        <v>164</v>
      </c>
      <c r="H199" s="165" t="n">
        <v>1</v>
      </c>
      <c r="I199" s="166"/>
      <c r="J199" s="167" t="n">
        <f aca="false">ROUND(I199*H199,2)</f>
        <v>0</v>
      </c>
      <c r="K199" s="194" t="s">
        <v>128</v>
      </c>
      <c r="L199" s="23"/>
      <c r="M199" s="169"/>
      <c r="N199" s="170" t="s">
        <v>40</v>
      </c>
      <c r="O199" s="60"/>
      <c r="P199" s="171" t="n">
        <f aca="false">O199*H199</f>
        <v>0</v>
      </c>
      <c r="Q199" s="171" t="n">
        <v>0</v>
      </c>
      <c r="R199" s="171" t="n">
        <f aca="false">Q199*H199</f>
        <v>0</v>
      </c>
      <c r="S199" s="171" t="n">
        <v>0</v>
      </c>
      <c r="T199" s="172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3" t="s">
        <v>193</v>
      </c>
      <c r="AT199" s="173" t="s">
        <v>124</v>
      </c>
      <c r="AU199" s="173" t="s">
        <v>130</v>
      </c>
      <c r="AY199" s="3" t="s">
        <v>121</v>
      </c>
      <c r="BE199" s="174" t="n">
        <f aca="false">IF(N199="základní",J199,0)</f>
        <v>0</v>
      </c>
      <c r="BF199" s="174" t="n">
        <f aca="false">IF(N199="snížená",J199,0)</f>
        <v>0</v>
      </c>
      <c r="BG199" s="174" t="n">
        <f aca="false">IF(N199="zákl. přenesená",J199,0)</f>
        <v>0</v>
      </c>
      <c r="BH199" s="174" t="n">
        <f aca="false">IF(N199="sníž. přenesená",J199,0)</f>
        <v>0</v>
      </c>
      <c r="BI199" s="174" t="n">
        <f aca="false">IF(N199="nulová",J199,0)</f>
        <v>0</v>
      </c>
      <c r="BJ199" s="3" t="s">
        <v>130</v>
      </c>
      <c r="BK199" s="174" t="n">
        <f aca="false">ROUND(I199*H199,2)</f>
        <v>0</v>
      </c>
      <c r="BL199" s="3" t="s">
        <v>193</v>
      </c>
      <c r="BM199" s="173" t="s">
        <v>303</v>
      </c>
    </row>
    <row r="200" s="27" customFormat="true" ht="21.75" hidden="false" customHeight="true" outlineLevel="0" collapsed="false">
      <c r="A200" s="22"/>
      <c r="B200" s="160"/>
      <c r="C200" s="161" t="s">
        <v>304</v>
      </c>
      <c r="D200" s="161" t="s">
        <v>124</v>
      </c>
      <c r="E200" s="162" t="s">
        <v>305</v>
      </c>
      <c r="F200" s="168" t="s">
        <v>306</v>
      </c>
      <c r="G200" s="164" t="s">
        <v>145</v>
      </c>
      <c r="H200" s="165" t="n">
        <v>2</v>
      </c>
      <c r="I200" s="166"/>
      <c r="J200" s="167" t="n">
        <f aca="false">ROUND(I200*H200,2)</f>
        <v>0</v>
      </c>
      <c r="K200" s="168"/>
      <c r="L200" s="23"/>
      <c r="M200" s="169"/>
      <c r="N200" s="170" t="s">
        <v>40</v>
      </c>
      <c r="O200" s="60"/>
      <c r="P200" s="171" t="n">
        <f aca="false">O200*H200</f>
        <v>0</v>
      </c>
      <c r="Q200" s="171" t="n">
        <v>0</v>
      </c>
      <c r="R200" s="171" t="n">
        <f aca="false">Q200*H200</f>
        <v>0</v>
      </c>
      <c r="S200" s="171" t="n">
        <v>0</v>
      </c>
      <c r="T200" s="172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3" t="s">
        <v>193</v>
      </c>
      <c r="AT200" s="173" t="s">
        <v>124</v>
      </c>
      <c r="AU200" s="173" t="s">
        <v>130</v>
      </c>
      <c r="AY200" s="3" t="s">
        <v>121</v>
      </c>
      <c r="BE200" s="174" t="n">
        <f aca="false">IF(N200="základní",J200,0)</f>
        <v>0</v>
      </c>
      <c r="BF200" s="174" t="n">
        <f aca="false">IF(N200="snížená",J200,0)</f>
        <v>0</v>
      </c>
      <c r="BG200" s="174" t="n">
        <f aca="false">IF(N200="zákl. přenesená",J200,0)</f>
        <v>0</v>
      </c>
      <c r="BH200" s="174" t="n">
        <f aca="false">IF(N200="sníž. přenesená",J200,0)</f>
        <v>0</v>
      </c>
      <c r="BI200" s="174" t="n">
        <f aca="false">IF(N200="nulová",J200,0)</f>
        <v>0</v>
      </c>
      <c r="BJ200" s="3" t="s">
        <v>130</v>
      </c>
      <c r="BK200" s="174" t="n">
        <f aca="false">ROUND(I200*H200,2)</f>
        <v>0</v>
      </c>
      <c r="BL200" s="3" t="s">
        <v>193</v>
      </c>
      <c r="BM200" s="173" t="s">
        <v>307</v>
      </c>
    </row>
    <row r="201" s="27" customFormat="true" ht="24.15" hidden="false" customHeight="true" outlineLevel="0" collapsed="false">
      <c r="A201" s="22"/>
      <c r="B201" s="160"/>
      <c r="C201" s="161" t="s">
        <v>308</v>
      </c>
      <c r="D201" s="161" t="s">
        <v>124</v>
      </c>
      <c r="E201" s="162" t="s">
        <v>309</v>
      </c>
      <c r="F201" s="168" t="s">
        <v>310</v>
      </c>
      <c r="G201" s="164" t="s">
        <v>145</v>
      </c>
      <c r="H201" s="165" t="n">
        <v>1</v>
      </c>
      <c r="I201" s="166"/>
      <c r="J201" s="167" t="n">
        <f aca="false">ROUND(I201*H201,2)</f>
        <v>0</v>
      </c>
      <c r="K201" s="168"/>
      <c r="L201" s="23"/>
      <c r="M201" s="169"/>
      <c r="N201" s="170" t="s">
        <v>40</v>
      </c>
      <c r="O201" s="60"/>
      <c r="P201" s="171" t="n">
        <f aca="false">O201*H201</f>
        <v>0</v>
      </c>
      <c r="Q201" s="171" t="n">
        <v>0</v>
      </c>
      <c r="R201" s="171" t="n">
        <f aca="false">Q201*H201</f>
        <v>0</v>
      </c>
      <c r="S201" s="171" t="n">
        <v>0</v>
      </c>
      <c r="T201" s="172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3" t="s">
        <v>193</v>
      </c>
      <c r="AT201" s="173" t="s">
        <v>124</v>
      </c>
      <c r="AU201" s="173" t="s">
        <v>130</v>
      </c>
      <c r="AY201" s="3" t="s">
        <v>121</v>
      </c>
      <c r="BE201" s="174" t="n">
        <f aca="false">IF(N201="základní",J201,0)</f>
        <v>0</v>
      </c>
      <c r="BF201" s="174" t="n">
        <f aca="false">IF(N201="snížená",J201,0)</f>
        <v>0</v>
      </c>
      <c r="BG201" s="174" t="n">
        <f aca="false">IF(N201="zákl. přenesená",J201,0)</f>
        <v>0</v>
      </c>
      <c r="BH201" s="174" t="n">
        <f aca="false">IF(N201="sníž. přenesená",J201,0)</f>
        <v>0</v>
      </c>
      <c r="BI201" s="174" t="n">
        <f aca="false">IF(N201="nulová",J201,0)</f>
        <v>0</v>
      </c>
      <c r="BJ201" s="3" t="s">
        <v>130</v>
      </c>
      <c r="BK201" s="174" t="n">
        <f aca="false">ROUND(I201*H201,2)</f>
        <v>0</v>
      </c>
      <c r="BL201" s="3" t="s">
        <v>193</v>
      </c>
      <c r="BM201" s="173" t="s">
        <v>311</v>
      </c>
    </row>
    <row r="202" s="27" customFormat="true" ht="16.5" hidden="false" customHeight="true" outlineLevel="0" collapsed="false">
      <c r="A202" s="22"/>
      <c r="B202" s="160"/>
      <c r="C202" s="161" t="s">
        <v>312</v>
      </c>
      <c r="D202" s="161" t="s">
        <v>124</v>
      </c>
      <c r="E202" s="162" t="s">
        <v>313</v>
      </c>
      <c r="F202" s="168" t="s">
        <v>314</v>
      </c>
      <c r="G202" s="164" t="s">
        <v>164</v>
      </c>
      <c r="H202" s="165" t="n">
        <v>1</v>
      </c>
      <c r="I202" s="166"/>
      <c r="J202" s="167" t="n">
        <f aca="false">ROUND(I202*H202,2)</f>
        <v>0</v>
      </c>
      <c r="K202" s="168"/>
      <c r="L202" s="23"/>
      <c r="M202" s="169"/>
      <c r="N202" s="170" t="s">
        <v>40</v>
      </c>
      <c r="O202" s="60"/>
      <c r="P202" s="171" t="n">
        <f aca="false">O202*H202</f>
        <v>0</v>
      </c>
      <c r="Q202" s="171" t="n">
        <v>0</v>
      </c>
      <c r="R202" s="171" t="n">
        <f aca="false">Q202*H202</f>
        <v>0</v>
      </c>
      <c r="S202" s="171" t="n">
        <v>0</v>
      </c>
      <c r="T202" s="172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3" t="s">
        <v>193</v>
      </c>
      <c r="AT202" s="173" t="s">
        <v>124</v>
      </c>
      <c r="AU202" s="173" t="s">
        <v>130</v>
      </c>
      <c r="AY202" s="3" t="s">
        <v>121</v>
      </c>
      <c r="BE202" s="174" t="n">
        <f aca="false">IF(N202="základní",J202,0)</f>
        <v>0</v>
      </c>
      <c r="BF202" s="174" t="n">
        <f aca="false">IF(N202="snížená",J202,0)</f>
        <v>0</v>
      </c>
      <c r="BG202" s="174" t="n">
        <f aca="false">IF(N202="zákl. přenesená",J202,0)</f>
        <v>0</v>
      </c>
      <c r="BH202" s="174" t="n">
        <f aca="false">IF(N202="sníž. přenesená",J202,0)</f>
        <v>0</v>
      </c>
      <c r="BI202" s="174" t="n">
        <f aca="false">IF(N202="nulová",J202,0)</f>
        <v>0</v>
      </c>
      <c r="BJ202" s="3" t="s">
        <v>130</v>
      </c>
      <c r="BK202" s="174" t="n">
        <f aca="false">ROUND(I202*H202,2)</f>
        <v>0</v>
      </c>
      <c r="BL202" s="3" t="s">
        <v>193</v>
      </c>
      <c r="BM202" s="173" t="s">
        <v>315</v>
      </c>
    </row>
    <row r="203" s="175" customFormat="true" ht="12.8" hidden="false" customHeight="false" outlineLevel="0" collapsed="false">
      <c r="B203" s="176"/>
      <c r="D203" s="177" t="s">
        <v>132</v>
      </c>
      <c r="E203" s="178"/>
      <c r="F203" s="179" t="s">
        <v>79</v>
      </c>
      <c r="H203" s="180" t="n">
        <v>1</v>
      </c>
      <c r="I203" s="181"/>
      <c r="L203" s="176"/>
      <c r="M203" s="182"/>
      <c r="N203" s="183"/>
      <c r="O203" s="183"/>
      <c r="P203" s="183"/>
      <c r="Q203" s="183"/>
      <c r="R203" s="183"/>
      <c r="S203" s="183"/>
      <c r="T203" s="184"/>
      <c r="AT203" s="178" t="s">
        <v>132</v>
      </c>
      <c r="AU203" s="178" t="s">
        <v>130</v>
      </c>
      <c r="AV203" s="175" t="s">
        <v>130</v>
      </c>
      <c r="AW203" s="175" t="s">
        <v>31</v>
      </c>
      <c r="AX203" s="175" t="s">
        <v>79</v>
      </c>
      <c r="AY203" s="178" t="s">
        <v>121</v>
      </c>
    </row>
    <row r="204" s="27" customFormat="true" ht="16.5" hidden="false" customHeight="true" outlineLevel="0" collapsed="false">
      <c r="A204" s="22"/>
      <c r="B204" s="160"/>
      <c r="C204" s="161" t="s">
        <v>316</v>
      </c>
      <c r="D204" s="161" t="s">
        <v>124</v>
      </c>
      <c r="E204" s="162" t="s">
        <v>317</v>
      </c>
      <c r="F204" s="168" t="s">
        <v>318</v>
      </c>
      <c r="G204" s="164" t="s">
        <v>164</v>
      </c>
      <c r="H204" s="165" t="n">
        <v>1</v>
      </c>
      <c r="I204" s="166"/>
      <c r="J204" s="167" t="n">
        <f aca="false">ROUND(I204*H204,2)</f>
        <v>0</v>
      </c>
      <c r="K204" s="168"/>
      <c r="L204" s="23"/>
      <c r="M204" s="169"/>
      <c r="N204" s="170" t="s">
        <v>40</v>
      </c>
      <c r="O204" s="60"/>
      <c r="P204" s="171" t="n">
        <f aca="false">O204*H204</f>
        <v>0</v>
      </c>
      <c r="Q204" s="171" t="n">
        <v>0</v>
      </c>
      <c r="R204" s="171" t="n">
        <f aca="false">Q204*H204</f>
        <v>0</v>
      </c>
      <c r="S204" s="171" t="n">
        <v>0</v>
      </c>
      <c r="T204" s="172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3" t="s">
        <v>193</v>
      </c>
      <c r="AT204" s="173" t="s">
        <v>124</v>
      </c>
      <c r="AU204" s="173" t="s">
        <v>130</v>
      </c>
      <c r="AY204" s="3" t="s">
        <v>121</v>
      </c>
      <c r="BE204" s="174" t="n">
        <f aca="false">IF(N204="základní",J204,0)</f>
        <v>0</v>
      </c>
      <c r="BF204" s="174" t="n">
        <f aca="false">IF(N204="snížená",J204,0)</f>
        <v>0</v>
      </c>
      <c r="BG204" s="174" t="n">
        <f aca="false">IF(N204="zákl. přenesená",J204,0)</f>
        <v>0</v>
      </c>
      <c r="BH204" s="174" t="n">
        <f aca="false">IF(N204="sníž. přenesená",J204,0)</f>
        <v>0</v>
      </c>
      <c r="BI204" s="174" t="n">
        <f aca="false">IF(N204="nulová",J204,0)</f>
        <v>0</v>
      </c>
      <c r="BJ204" s="3" t="s">
        <v>130</v>
      </c>
      <c r="BK204" s="174" t="n">
        <f aca="false">ROUND(I204*H204,2)</f>
        <v>0</v>
      </c>
      <c r="BL204" s="3" t="s">
        <v>193</v>
      </c>
      <c r="BM204" s="173" t="s">
        <v>319</v>
      </c>
    </row>
    <row r="205" s="27" customFormat="true" ht="16.5" hidden="false" customHeight="true" outlineLevel="0" collapsed="false">
      <c r="A205" s="22"/>
      <c r="B205" s="160"/>
      <c r="C205" s="161" t="s">
        <v>320</v>
      </c>
      <c r="D205" s="161" t="s">
        <v>124</v>
      </c>
      <c r="E205" s="162" t="s">
        <v>321</v>
      </c>
      <c r="F205" s="168" t="s">
        <v>322</v>
      </c>
      <c r="G205" s="164" t="s">
        <v>164</v>
      </c>
      <c r="H205" s="165" t="n">
        <v>1</v>
      </c>
      <c r="I205" s="166"/>
      <c r="J205" s="167" t="n">
        <f aca="false">ROUND(I205*H205,2)</f>
        <v>0</v>
      </c>
      <c r="K205" s="168"/>
      <c r="L205" s="23"/>
      <c r="M205" s="169"/>
      <c r="N205" s="170" t="s">
        <v>40</v>
      </c>
      <c r="O205" s="60"/>
      <c r="P205" s="171" t="n">
        <f aca="false">O205*H205</f>
        <v>0</v>
      </c>
      <c r="Q205" s="171" t="n">
        <v>0</v>
      </c>
      <c r="R205" s="171" t="n">
        <f aca="false">Q205*H205</f>
        <v>0</v>
      </c>
      <c r="S205" s="171" t="n">
        <v>0</v>
      </c>
      <c r="T205" s="172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3" t="s">
        <v>193</v>
      </c>
      <c r="AT205" s="173" t="s">
        <v>124</v>
      </c>
      <c r="AU205" s="173" t="s">
        <v>130</v>
      </c>
      <c r="AY205" s="3" t="s">
        <v>121</v>
      </c>
      <c r="BE205" s="174" t="n">
        <f aca="false">IF(N205="základní",J205,0)</f>
        <v>0</v>
      </c>
      <c r="BF205" s="174" t="n">
        <f aca="false">IF(N205="snížená",J205,0)</f>
        <v>0</v>
      </c>
      <c r="BG205" s="174" t="n">
        <f aca="false">IF(N205="zákl. přenesená",J205,0)</f>
        <v>0</v>
      </c>
      <c r="BH205" s="174" t="n">
        <f aca="false">IF(N205="sníž. přenesená",J205,0)</f>
        <v>0</v>
      </c>
      <c r="BI205" s="174" t="n">
        <f aca="false">IF(N205="nulová",J205,0)</f>
        <v>0</v>
      </c>
      <c r="BJ205" s="3" t="s">
        <v>130</v>
      </c>
      <c r="BK205" s="174" t="n">
        <f aca="false">ROUND(I205*H205,2)</f>
        <v>0</v>
      </c>
      <c r="BL205" s="3" t="s">
        <v>193</v>
      </c>
      <c r="BM205" s="173" t="s">
        <v>323</v>
      </c>
    </row>
    <row r="206" s="27" customFormat="true" ht="24.15" hidden="false" customHeight="true" outlineLevel="0" collapsed="false">
      <c r="A206" s="22"/>
      <c r="B206" s="160"/>
      <c r="C206" s="161" t="s">
        <v>324</v>
      </c>
      <c r="D206" s="161" t="s">
        <v>124</v>
      </c>
      <c r="E206" s="162" t="s">
        <v>325</v>
      </c>
      <c r="F206" s="168" t="s">
        <v>326</v>
      </c>
      <c r="G206" s="164" t="s">
        <v>219</v>
      </c>
      <c r="H206" s="195"/>
      <c r="I206" s="166"/>
      <c r="J206" s="167" t="n">
        <f aca="false">ROUND(I206*H206,2)</f>
        <v>0</v>
      </c>
      <c r="K206" s="194" t="s">
        <v>128</v>
      </c>
      <c r="L206" s="23"/>
      <c r="M206" s="169"/>
      <c r="N206" s="170" t="s">
        <v>40</v>
      </c>
      <c r="O206" s="60"/>
      <c r="P206" s="171" t="n">
        <f aca="false">O206*H206</f>
        <v>0</v>
      </c>
      <c r="Q206" s="171" t="n">
        <v>0</v>
      </c>
      <c r="R206" s="171" t="n">
        <f aca="false">Q206*H206</f>
        <v>0</v>
      </c>
      <c r="S206" s="171" t="n">
        <v>0</v>
      </c>
      <c r="T206" s="172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3" t="s">
        <v>193</v>
      </c>
      <c r="AT206" s="173" t="s">
        <v>124</v>
      </c>
      <c r="AU206" s="173" t="s">
        <v>130</v>
      </c>
      <c r="AY206" s="3" t="s">
        <v>121</v>
      </c>
      <c r="BE206" s="174" t="n">
        <f aca="false">IF(N206="základní",J206,0)</f>
        <v>0</v>
      </c>
      <c r="BF206" s="174" t="n">
        <f aca="false">IF(N206="snížená",J206,0)</f>
        <v>0</v>
      </c>
      <c r="BG206" s="174" t="n">
        <f aca="false">IF(N206="zákl. přenesená",J206,0)</f>
        <v>0</v>
      </c>
      <c r="BH206" s="174" t="n">
        <f aca="false">IF(N206="sníž. přenesená",J206,0)</f>
        <v>0</v>
      </c>
      <c r="BI206" s="174" t="n">
        <f aca="false">IF(N206="nulová",J206,0)</f>
        <v>0</v>
      </c>
      <c r="BJ206" s="3" t="s">
        <v>130</v>
      </c>
      <c r="BK206" s="174" t="n">
        <f aca="false">ROUND(I206*H206,2)</f>
        <v>0</v>
      </c>
      <c r="BL206" s="3" t="s">
        <v>193</v>
      </c>
      <c r="BM206" s="173" t="s">
        <v>327</v>
      </c>
    </row>
    <row r="207" s="146" customFormat="true" ht="22.8" hidden="false" customHeight="true" outlineLevel="0" collapsed="false">
      <c r="B207" s="147"/>
      <c r="D207" s="148" t="s">
        <v>73</v>
      </c>
      <c r="E207" s="158" t="s">
        <v>328</v>
      </c>
      <c r="F207" s="158" t="s">
        <v>329</v>
      </c>
      <c r="I207" s="150"/>
      <c r="J207" s="159" t="n">
        <f aca="false">BK207</f>
        <v>0</v>
      </c>
      <c r="L207" s="147"/>
      <c r="M207" s="152"/>
      <c r="N207" s="153"/>
      <c r="O207" s="153"/>
      <c r="P207" s="154" t="n">
        <f aca="false">SUM(P208:P211)</f>
        <v>0</v>
      </c>
      <c r="Q207" s="153"/>
      <c r="R207" s="154" t="n">
        <f aca="false">SUM(R208:R211)</f>
        <v>0.00045</v>
      </c>
      <c r="S207" s="153"/>
      <c r="T207" s="155" t="n">
        <f aca="false">SUM(T208:T211)</f>
        <v>0.0003</v>
      </c>
      <c r="AR207" s="148" t="s">
        <v>130</v>
      </c>
      <c r="AT207" s="156" t="s">
        <v>73</v>
      </c>
      <c r="AU207" s="156" t="s">
        <v>79</v>
      </c>
      <c r="AY207" s="148" t="s">
        <v>121</v>
      </c>
      <c r="BK207" s="157" t="n">
        <f aca="false">SUM(BK208:BK211)</f>
        <v>0</v>
      </c>
    </row>
    <row r="208" s="27" customFormat="true" ht="16.5" hidden="false" customHeight="true" outlineLevel="0" collapsed="false">
      <c r="A208" s="22"/>
      <c r="B208" s="160"/>
      <c r="C208" s="161" t="s">
        <v>330</v>
      </c>
      <c r="D208" s="161" t="s">
        <v>124</v>
      </c>
      <c r="E208" s="162" t="s">
        <v>331</v>
      </c>
      <c r="F208" s="168" t="s">
        <v>332</v>
      </c>
      <c r="G208" s="164" t="s">
        <v>164</v>
      </c>
      <c r="H208" s="165" t="n">
        <v>1</v>
      </c>
      <c r="I208" s="166"/>
      <c r="J208" s="167" t="n">
        <f aca="false">ROUND(I208*H208,2)</f>
        <v>0</v>
      </c>
      <c r="K208" s="194" t="s">
        <v>128</v>
      </c>
      <c r="L208" s="23"/>
      <c r="M208" s="169"/>
      <c r="N208" s="170" t="s">
        <v>40</v>
      </c>
      <c r="O208" s="60"/>
      <c r="P208" s="171" t="n">
        <f aca="false">O208*H208</f>
        <v>0</v>
      </c>
      <c r="Q208" s="171" t="n">
        <v>0</v>
      </c>
      <c r="R208" s="171" t="n">
        <f aca="false">Q208*H208</f>
        <v>0</v>
      </c>
      <c r="S208" s="171" t="n">
        <v>0</v>
      </c>
      <c r="T208" s="172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3" t="s">
        <v>193</v>
      </c>
      <c r="AT208" s="173" t="s">
        <v>124</v>
      </c>
      <c r="AU208" s="173" t="s">
        <v>130</v>
      </c>
      <c r="AY208" s="3" t="s">
        <v>121</v>
      </c>
      <c r="BE208" s="174" t="n">
        <f aca="false">IF(N208="základní",J208,0)</f>
        <v>0</v>
      </c>
      <c r="BF208" s="174" t="n">
        <f aca="false">IF(N208="snížená",J208,0)</f>
        <v>0</v>
      </c>
      <c r="BG208" s="174" t="n">
        <f aca="false">IF(N208="zákl. přenesená",J208,0)</f>
        <v>0</v>
      </c>
      <c r="BH208" s="174" t="n">
        <f aca="false">IF(N208="sníž. přenesená",J208,0)</f>
        <v>0</v>
      </c>
      <c r="BI208" s="174" t="n">
        <f aca="false">IF(N208="nulová",J208,0)</f>
        <v>0</v>
      </c>
      <c r="BJ208" s="3" t="s">
        <v>130</v>
      </c>
      <c r="BK208" s="174" t="n">
        <f aca="false">ROUND(I208*H208,2)</f>
        <v>0</v>
      </c>
      <c r="BL208" s="3" t="s">
        <v>193</v>
      </c>
      <c r="BM208" s="173" t="s">
        <v>333</v>
      </c>
    </row>
    <row r="209" s="27" customFormat="true" ht="16.5" hidden="false" customHeight="true" outlineLevel="0" collapsed="false">
      <c r="A209" s="22"/>
      <c r="B209" s="160"/>
      <c r="C209" s="196" t="s">
        <v>334</v>
      </c>
      <c r="D209" s="196" t="s">
        <v>272</v>
      </c>
      <c r="E209" s="197" t="s">
        <v>335</v>
      </c>
      <c r="F209" s="198" t="s">
        <v>336</v>
      </c>
      <c r="G209" s="199" t="s">
        <v>164</v>
      </c>
      <c r="H209" s="200" t="n">
        <v>1</v>
      </c>
      <c r="I209" s="201"/>
      <c r="J209" s="202" t="n">
        <f aca="false">ROUND(I209*H209,2)</f>
        <v>0</v>
      </c>
      <c r="K209" s="203" t="s">
        <v>128</v>
      </c>
      <c r="L209" s="204"/>
      <c r="M209" s="205"/>
      <c r="N209" s="206" t="s">
        <v>40</v>
      </c>
      <c r="O209" s="60"/>
      <c r="P209" s="171" t="n">
        <f aca="false">O209*H209</f>
        <v>0</v>
      </c>
      <c r="Q209" s="171" t="n">
        <v>0.00045</v>
      </c>
      <c r="R209" s="171" t="n">
        <f aca="false">Q209*H209</f>
        <v>0.00045</v>
      </c>
      <c r="S209" s="171" t="n">
        <v>0</v>
      </c>
      <c r="T209" s="172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3" t="s">
        <v>271</v>
      </c>
      <c r="AT209" s="173" t="s">
        <v>272</v>
      </c>
      <c r="AU209" s="173" t="s">
        <v>130</v>
      </c>
      <c r="AY209" s="3" t="s">
        <v>121</v>
      </c>
      <c r="BE209" s="174" t="n">
        <f aca="false">IF(N209="základní",J209,0)</f>
        <v>0</v>
      </c>
      <c r="BF209" s="174" t="n">
        <f aca="false">IF(N209="snížená",J209,0)</f>
        <v>0</v>
      </c>
      <c r="BG209" s="174" t="n">
        <f aca="false">IF(N209="zákl. přenesená",J209,0)</f>
        <v>0</v>
      </c>
      <c r="BH209" s="174" t="n">
        <f aca="false">IF(N209="sníž. přenesená",J209,0)</f>
        <v>0</v>
      </c>
      <c r="BI209" s="174" t="n">
        <f aca="false">IF(N209="nulová",J209,0)</f>
        <v>0</v>
      </c>
      <c r="BJ209" s="3" t="s">
        <v>130</v>
      </c>
      <c r="BK209" s="174" t="n">
        <f aca="false">ROUND(I209*H209,2)</f>
        <v>0</v>
      </c>
      <c r="BL209" s="3" t="s">
        <v>193</v>
      </c>
      <c r="BM209" s="173" t="s">
        <v>337</v>
      </c>
    </row>
    <row r="210" s="27" customFormat="true" ht="16.5" hidden="false" customHeight="true" outlineLevel="0" collapsed="false">
      <c r="A210" s="22"/>
      <c r="B210" s="160"/>
      <c r="C210" s="161" t="s">
        <v>338</v>
      </c>
      <c r="D210" s="161" t="s">
        <v>124</v>
      </c>
      <c r="E210" s="162" t="s">
        <v>339</v>
      </c>
      <c r="F210" s="168" t="s">
        <v>340</v>
      </c>
      <c r="G210" s="164" t="s">
        <v>164</v>
      </c>
      <c r="H210" s="165" t="n">
        <v>1</v>
      </c>
      <c r="I210" s="166"/>
      <c r="J210" s="167" t="n">
        <f aca="false">ROUND(I210*H210,2)</f>
        <v>0</v>
      </c>
      <c r="K210" s="194" t="s">
        <v>128</v>
      </c>
      <c r="L210" s="23"/>
      <c r="M210" s="169"/>
      <c r="N210" s="170" t="s">
        <v>40</v>
      </c>
      <c r="O210" s="60"/>
      <c r="P210" s="171" t="n">
        <f aca="false">O210*H210</f>
        <v>0</v>
      </c>
      <c r="Q210" s="171" t="n">
        <v>0</v>
      </c>
      <c r="R210" s="171" t="n">
        <f aca="false">Q210*H210</f>
        <v>0</v>
      </c>
      <c r="S210" s="171" t="n">
        <v>0.0003</v>
      </c>
      <c r="T210" s="172" t="n">
        <f aca="false">S210*H210</f>
        <v>0.0003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3" t="s">
        <v>193</v>
      </c>
      <c r="AT210" s="173" t="s">
        <v>124</v>
      </c>
      <c r="AU210" s="173" t="s">
        <v>130</v>
      </c>
      <c r="AY210" s="3" t="s">
        <v>121</v>
      </c>
      <c r="BE210" s="174" t="n">
        <f aca="false">IF(N210="základní",J210,0)</f>
        <v>0</v>
      </c>
      <c r="BF210" s="174" t="n">
        <f aca="false">IF(N210="snížená",J210,0)</f>
        <v>0</v>
      </c>
      <c r="BG210" s="174" t="n">
        <f aca="false">IF(N210="zákl. přenesená",J210,0)</f>
        <v>0</v>
      </c>
      <c r="BH210" s="174" t="n">
        <f aca="false">IF(N210="sníž. přenesená",J210,0)</f>
        <v>0</v>
      </c>
      <c r="BI210" s="174" t="n">
        <f aca="false">IF(N210="nulová",J210,0)</f>
        <v>0</v>
      </c>
      <c r="BJ210" s="3" t="s">
        <v>130</v>
      </c>
      <c r="BK210" s="174" t="n">
        <f aca="false">ROUND(I210*H210,2)</f>
        <v>0</v>
      </c>
      <c r="BL210" s="3" t="s">
        <v>193</v>
      </c>
      <c r="BM210" s="173" t="s">
        <v>341</v>
      </c>
    </row>
    <row r="211" s="27" customFormat="true" ht="24.15" hidden="false" customHeight="true" outlineLevel="0" collapsed="false">
      <c r="A211" s="22"/>
      <c r="B211" s="160"/>
      <c r="C211" s="161" t="s">
        <v>342</v>
      </c>
      <c r="D211" s="161" t="s">
        <v>124</v>
      </c>
      <c r="E211" s="162" t="s">
        <v>343</v>
      </c>
      <c r="F211" s="168" t="s">
        <v>344</v>
      </c>
      <c r="G211" s="164" t="s">
        <v>219</v>
      </c>
      <c r="H211" s="195"/>
      <c r="I211" s="166"/>
      <c r="J211" s="167" t="n">
        <f aca="false">ROUND(I211*H211,2)</f>
        <v>0</v>
      </c>
      <c r="K211" s="194" t="s">
        <v>128</v>
      </c>
      <c r="L211" s="23"/>
      <c r="M211" s="169"/>
      <c r="N211" s="170" t="s">
        <v>40</v>
      </c>
      <c r="O211" s="60"/>
      <c r="P211" s="171" t="n">
        <f aca="false">O211*H211</f>
        <v>0</v>
      </c>
      <c r="Q211" s="171" t="n">
        <v>0</v>
      </c>
      <c r="R211" s="171" t="n">
        <f aca="false">Q211*H211</f>
        <v>0</v>
      </c>
      <c r="S211" s="171" t="n">
        <v>0</v>
      </c>
      <c r="T211" s="172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3" t="s">
        <v>193</v>
      </c>
      <c r="AT211" s="173" t="s">
        <v>124</v>
      </c>
      <c r="AU211" s="173" t="s">
        <v>130</v>
      </c>
      <c r="AY211" s="3" t="s">
        <v>121</v>
      </c>
      <c r="BE211" s="174" t="n">
        <f aca="false">IF(N211="základní",J211,0)</f>
        <v>0</v>
      </c>
      <c r="BF211" s="174" t="n">
        <f aca="false">IF(N211="snížená",J211,0)</f>
        <v>0</v>
      </c>
      <c r="BG211" s="174" t="n">
        <f aca="false">IF(N211="zákl. přenesená",J211,0)</f>
        <v>0</v>
      </c>
      <c r="BH211" s="174" t="n">
        <f aca="false">IF(N211="sníž. přenesená",J211,0)</f>
        <v>0</v>
      </c>
      <c r="BI211" s="174" t="n">
        <f aca="false">IF(N211="nulová",J211,0)</f>
        <v>0</v>
      </c>
      <c r="BJ211" s="3" t="s">
        <v>130</v>
      </c>
      <c r="BK211" s="174" t="n">
        <f aca="false">ROUND(I211*H211,2)</f>
        <v>0</v>
      </c>
      <c r="BL211" s="3" t="s">
        <v>193</v>
      </c>
      <c r="BM211" s="173" t="s">
        <v>345</v>
      </c>
    </row>
    <row r="212" s="146" customFormat="true" ht="22.8" hidden="false" customHeight="true" outlineLevel="0" collapsed="false">
      <c r="B212" s="147"/>
      <c r="D212" s="148" t="s">
        <v>73</v>
      </c>
      <c r="E212" s="158" t="s">
        <v>346</v>
      </c>
      <c r="F212" s="158" t="s">
        <v>347</v>
      </c>
      <c r="I212" s="150"/>
      <c r="J212" s="159" t="n">
        <f aca="false">BK212</f>
        <v>0</v>
      </c>
      <c r="K212" s="207"/>
      <c r="L212" s="147"/>
      <c r="M212" s="152"/>
      <c r="N212" s="153"/>
      <c r="O212" s="153"/>
      <c r="P212" s="154" t="n">
        <f aca="false">SUM(P213:P221)</f>
        <v>0</v>
      </c>
      <c r="Q212" s="153"/>
      <c r="R212" s="154" t="n">
        <f aca="false">SUM(R213:R221)</f>
        <v>0.032</v>
      </c>
      <c r="S212" s="153"/>
      <c r="T212" s="155" t="n">
        <f aca="false">SUM(T213:T221)</f>
        <v>0.0018</v>
      </c>
      <c r="AR212" s="148" t="s">
        <v>130</v>
      </c>
      <c r="AT212" s="156" t="s">
        <v>73</v>
      </c>
      <c r="AU212" s="156" t="s">
        <v>79</v>
      </c>
      <c r="AY212" s="148" t="s">
        <v>121</v>
      </c>
      <c r="BK212" s="157" t="n">
        <f aca="false">SUM(BK213:BK221)</f>
        <v>0</v>
      </c>
    </row>
    <row r="213" s="27" customFormat="true" ht="37.8" hidden="false" customHeight="true" outlineLevel="0" collapsed="false">
      <c r="A213" s="22"/>
      <c r="B213" s="160"/>
      <c r="C213" s="196" t="s">
        <v>348</v>
      </c>
      <c r="D213" s="196" t="s">
        <v>272</v>
      </c>
      <c r="E213" s="197" t="s">
        <v>349</v>
      </c>
      <c r="F213" s="198" t="s">
        <v>350</v>
      </c>
      <c r="G213" s="199" t="s">
        <v>164</v>
      </c>
      <c r="H213" s="200" t="n">
        <v>1</v>
      </c>
      <c r="I213" s="201"/>
      <c r="J213" s="202" t="n">
        <f aca="false">ROUND(I213*H213,2)</f>
        <v>0</v>
      </c>
      <c r="K213" s="198"/>
      <c r="L213" s="204"/>
      <c r="M213" s="205"/>
      <c r="N213" s="206" t="s">
        <v>40</v>
      </c>
      <c r="O213" s="60"/>
      <c r="P213" s="171" t="n">
        <f aca="false">O213*H213</f>
        <v>0</v>
      </c>
      <c r="Q213" s="171" t="n">
        <v>0.016</v>
      </c>
      <c r="R213" s="171" t="n">
        <f aca="false">Q213*H213</f>
        <v>0.016</v>
      </c>
      <c r="S213" s="171" t="n">
        <v>0</v>
      </c>
      <c r="T213" s="172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3" t="s">
        <v>271</v>
      </c>
      <c r="AT213" s="173" t="s">
        <v>272</v>
      </c>
      <c r="AU213" s="173" t="s">
        <v>130</v>
      </c>
      <c r="AY213" s="3" t="s">
        <v>121</v>
      </c>
      <c r="BE213" s="174" t="n">
        <f aca="false">IF(N213="základní",J213,0)</f>
        <v>0</v>
      </c>
      <c r="BF213" s="174" t="n">
        <f aca="false">IF(N213="snížená",J213,0)</f>
        <v>0</v>
      </c>
      <c r="BG213" s="174" t="n">
        <f aca="false">IF(N213="zákl. přenesená",J213,0)</f>
        <v>0</v>
      </c>
      <c r="BH213" s="174" t="n">
        <f aca="false">IF(N213="sníž. přenesená",J213,0)</f>
        <v>0</v>
      </c>
      <c r="BI213" s="174" t="n">
        <f aca="false">IF(N213="nulová",J213,0)</f>
        <v>0</v>
      </c>
      <c r="BJ213" s="3" t="s">
        <v>130</v>
      </c>
      <c r="BK213" s="174" t="n">
        <f aca="false">ROUND(I213*H213,2)</f>
        <v>0</v>
      </c>
      <c r="BL213" s="3" t="s">
        <v>193</v>
      </c>
      <c r="BM213" s="173" t="s">
        <v>351</v>
      </c>
    </row>
    <row r="214" s="175" customFormat="true" ht="12.8" hidden="false" customHeight="false" outlineLevel="0" collapsed="false">
      <c r="B214" s="176"/>
      <c r="D214" s="177" t="s">
        <v>132</v>
      </c>
      <c r="E214" s="178"/>
      <c r="F214" s="179" t="s">
        <v>79</v>
      </c>
      <c r="H214" s="180" t="n">
        <v>1</v>
      </c>
      <c r="I214" s="181"/>
      <c r="L214" s="176"/>
      <c r="M214" s="182"/>
      <c r="N214" s="183"/>
      <c r="O214" s="183"/>
      <c r="P214" s="183"/>
      <c r="Q214" s="183"/>
      <c r="R214" s="183"/>
      <c r="S214" s="183"/>
      <c r="T214" s="184"/>
      <c r="AT214" s="178" t="s">
        <v>132</v>
      </c>
      <c r="AU214" s="178" t="s">
        <v>130</v>
      </c>
      <c r="AV214" s="175" t="s">
        <v>130</v>
      </c>
      <c r="AW214" s="175" t="s">
        <v>31</v>
      </c>
      <c r="AX214" s="175" t="s">
        <v>79</v>
      </c>
      <c r="AY214" s="178" t="s">
        <v>121</v>
      </c>
    </row>
    <row r="215" s="27" customFormat="true" ht="37.8" hidden="false" customHeight="true" outlineLevel="0" collapsed="false">
      <c r="A215" s="22"/>
      <c r="B215" s="160"/>
      <c r="C215" s="196" t="s">
        <v>352</v>
      </c>
      <c r="D215" s="196" t="s">
        <v>272</v>
      </c>
      <c r="E215" s="197" t="s">
        <v>353</v>
      </c>
      <c r="F215" s="198" t="s">
        <v>354</v>
      </c>
      <c r="G215" s="199" t="s">
        <v>164</v>
      </c>
      <c r="H215" s="200" t="n">
        <v>1</v>
      </c>
      <c r="I215" s="201"/>
      <c r="J215" s="202" t="n">
        <f aca="false">ROUND(I215*H215,2)</f>
        <v>0</v>
      </c>
      <c r="K215" s="198"/>
      <c r="L215" s="204"/>
      <c r="M215" s="205"/>
      <c r="N215" s="206" t="s">
        <v>40</v>
      </c>
      <c r="O215" s="60"/>
      <c r="P215" s="171" t="n">
        <f aca="false">O215*H215</f>
        <v>0</v>
      </c>
      <c r="Q215" s="171" t="n">
        <v>0.016</v>
      </c>
      <c r="R215" s="171" t="n">
        <f aca="false">Q215*H215</f>
        <v>0.016</v>
      </c>
      <c r="S215" s="171" t="n">
        <v>0</v>
      </c>
      <c r="T215" s="172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3" t="s">
        <v>271</v>
      </c>
      <c r="AT215" s="173" t="s">
        <v>272</v>
      </c>
      <c r="AU215" s="173" t="s">
        <v>130</v>
      </c>
      <c r="AY215" s="3" t="s">
        <v>121</v>
      </c>
      <c r="BE215" s="174" t="n">
        <f aca="false">IF(N215="základní",J215,0)</f>
        <v>0</v>
      </c>
      <c r="BF215" s="174" t="n">
        <f aca="false">IF(N215="snížená",J215,0)</f>
        <v>0</v>
      </c>
      <c r="BG215" s="174" t="n">
        <f aca="false">IF(N215="zákl. přenesená",J215,0)</f>
        <v>0</v>
      </c>
      <c r="BH215" s="174" t="n">
        <f aca="false">IF(N215="sníž. přenesená",J215,0)</f>
        <v>0</v>
      </c>
      <c r="BI215" s="174" t="n">
        <f aca="false">IF(N215="nulová",J215,0)</f>
        <v>0</v>
      </c>
      <c r="BJ215" s="3" t="s">
        <v>130</v>
      </c>
      <c r="BK215" s="174" t="n">
        <f aca="false">ROUND(I215*H215,2)</f>
        <v>0</v>
      </c>
      <c r="BL215" s="3" t="s">
        <v>193</v>
      </c>
      <c r="BM215" s="173" t="s">
        <v>355</v>
      </c>
    </row>
    <row r="216" s="175" customFormat="true" ht="12.8" hidden="false" customHeight="false" outlineLevel="0" collapsed="false">
      <c r="B216" s="176"/>
      <c r="D216" s="177" t="s">
        <v>132</v>
      </c>
      <c r="E216" s="178"/>
      <c r="F216" s="179" t="s">
        <v>79</v>
      </c>
      <c r="H216" s="180" t="n">
        <v>1</v>
      </c>
      <c r="I216" s="181"/>
      <c r="L216" s="176"/>
      <c r="M216" s="182"/>
      <c r="N216" s="183"/>
      <c r="O216" s="183"/>
      <c r="P216" s="183"/>
      <c r="Q216" s="183"/>
      <c r="R216" s="183"/>
      <c r="S216" s="183"/>
      <c r="T216" s="184"/>
      <c r="AT216" s="178" t="s">
        <v>132</v>
      </c>
      <c r="AU216" s="178" t="s">
        <v>130</v>
      </c>
      <c r="AV216" s="175" t="s">
        <v>130</v>
      </c>
      <c r="AW216" s="175" t="s">
        <v>31</v>
      </c>
      <c r="AX216" s="175" t="s">
        <v>79</v>
      </c>
      <c r="AY216" s="178" t="s">
        <v>121</v>
      </c>
    </row>
    <row r="217" s="27" customFormat="true" ht="16.5" hidden="false" customHeight="true" outlineLevel="0" collapsed="false">
      <c r="A217" s="22"/>
      <c r="B217" s="160"/>
      <c r="C217" s="161" t="s">
        <v>356</v>
      </c>
      <c r="D217" s="161" t="s">
        <v>124</v>
      </c>
      <c r="E217" s="162" t="s">
        <v>357</v>
      </c>
      <c r="F217" s="168" t="s">
        <v>358</v>
      </c>
      <c r="G217" s="164" t="s">
        <v>145</v>
      </c>
      <c r="H217" s="165" t="n">
        <v>4</v>
      </c>
      <c r="I217" s="166"/>
      <c r="J217" s="167" t="n">
        <f aca="false">ROUND(I217*H217,2)</f>
        <v>0</v>
      </c>
      <c r="K217" s="168"/>
      <c r="L217" s="23"/>
      <c r="M217" s="169"/>
      <c r="N217" s="170" t="s">
        <v>40</v>
      </c>
      <c r="O217" s="60"/>
      <c r="P217" s="171" t="n">
        <f aca="false">O217*H217</f>
        <v>0</v>
      </c>
      <c r="Q217" s="171" t="n">
        <v>0</v>
      </c>
      <c r="R217" s="171" t="n">
        <f aca="false">Q217*H217</f>
        <v>0</v>
      </c>
      <c r="S217" s="171" t="n">
        <v>0</v>
      </c>
      <c r="T217" s="172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3" t="s">
        <v>193</v>
      </c>
      <c r="AT217" s="173" t="s">
        <v>124</v>
      </c>
      <c r="AU217" s="173" t="s">
        <v>130</v>
      </c>
      <c r="AY217" s="3" t="s">
        <v>121</v>
      </c>
      <c r="BE217" s="174" t="n">
        <f aca="false">IF(N217="základní",J217,0)</f>
        <v>0</v>
      </c>
      <c r="BF217" s="174" t="n">
        <f aca="false">IF(N217="snížená",J217,0)</f>
        <v>0</v>
      </c>
      <c r="BG217" s="174" t="n">
        <f aca="false">IF(N217="zákl. přenesená",J217,0)</f>
        <v>0</v>
      </c>
      <c r="BH217" s="174" t="n">
        <f aca="false">IF(N217="sníž. přenesená",J217,0)</f>
        <v>0</v>
      </c>
      <c r="BI217" s="174" t="n">
        <f aca="false">IF(N217="nulová",J217,0)</f>
        <v>0</v>
      </c>
      <c r="BJ217" s="3" t="s">
        <v>130</v>
      </c>
      <c r="BK217" s="174" t="n">
        <f aca="false">ROUND(I217*H217,2)</f>
        <v>0</v>
      </c>
      <c r="BL217" s="3" t="s">
        <v>193</v>
      </c>
      <c r="BM217" s="173" t="s">
        <v>359</v>
      </c>
    </row>
    <row r="218" s="27" customFormat="true" ht="37.8" hidden="false" customHeight="true" outlineLevel="0" collapsed="false">
      <c r="A218" s="22"/>
      <c r="B218" s="160"/>
      <c r="C218" s="161" t="s">
        <v>360</v>
      </c>
      <c r="D218" s="161" t="s">
        <v>124</v>
      </c>
      <c r="E218" s="162" t="s">
        <v>361</v>
      </c>
      <c r="F218" s="168" t="s">
        <v>362</v>
      </c>
      <c r="G218" s="164" t="s">
        <v>164</v>
      </c>
      <c r="H218" s="165" t="n">
        <v>1</v>
      </c>
      <c r="I218" s="166"/>
      <c r="J218" s="167" t="n">
        <f aca="false">ROUND(I218*H218,2)</f>
        <v>0</v>
      </c>
      <c r="K218" s="168"/>
      <c r="L218" s="23"/>
      <c r="M218" s="169"/>
      <c r="N218" s="170" t="s">
        <v>40</v>
      </c>
      <c r="O218" s="60"/>
      <c r="P218" s="171" t="n">
        <f aca="false">O218*H218</f>
        <v>0</v>
      </c>
      <c r="Q218" s="171" t="n">
        <v>0</v>
      </c>
      <c r="R218" s="171" t="n">
        <f aca="false">Q218*H218</f>
        <v>0</v>
      </c>
      <c r="S218" s="171" t="n">
        <v>0</v>
      </c>
      <c r="T218" s="172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3" t="s">
        <v>193</v>
      </c>
      <c r="AT218" s="173" t="s">
        <v>124</v>
      </c>
      <c r="AU218" s="173" t="s">
        <v>130</v>
      </c>
      <c r="AY218" s="3" t="s">
        <v>121</v>
      </c>
      <c r="BE218" s="174" t="n">
        <f aca="false">IF(N218="základní",J218,0)</f>
        <v>0</v>
      </c>
      <c r="BF218" s="174" t="n">
        <f aca="false">IF(N218="snížená",J218,0)</f>
        <v>0</v>
      </c>
      <c r="BG218" s="174" t="n">
        <f aca="false">IF(N218="zákl. přenesená",J218,0)</f>
        <v>0</v>
      </c>
      <c r="BH218" s="174" t="n">
        <f aca="false">IF(N218="sníž. přenesená",J218,0)</f>
        <v>0</v>
      </c>
      <c r="BI218" s="174" t="n">
        <f aca="false">IF(N218="nulová",J218,0)</f>
        <v>0</v>
      </c>
      <c r="BJ218" s="3" t="s">
        <v>130</v>
      </c>
      <c r="BK218" s="174" t="n">
        <f aca="false">ROUND(I218*H218,2)</f>
        <v>0</v>
      </c>
      <c r="BL218" s="3" t="s">
        <v>193</v>
      </c>
      <c r="BM218" s="173" t="s">
        <v>363</v>
      </c>
    </row>
    <row r="219" s="27" customFormat="true" ht="24.15" hidden="false" customHeight="true" outlineLevel="0" collapsed="false">
      <c r="A219" s="22"/>
      <c r="B219" s="160"/>
      <c r="C219" s="161" t="s">
        <v>364</v>
      </c>
      <c r="D219" s="161" t="s">
        <v>124</v>
      </c>
      <c r="E219" s="162" t="s">
        <v>365</v>
      </c>
      <c r="F219" s="168" t="s">
        <v>366</v>
      </c>
      <c r="G219" s="164" t="s">
        <v>145</v>
      </c>
      <c r="H219" s="165" t="n">
        <v>1</v>
      </c>
      <c r="I219" s="166"/>
      <c r="J219" s="167" t="n">
        <f aca="false">ROUND(I219*H219,2)</f>
        <v>0</v>
      </c>
      <c r="K219" s="168"/>
      <c r="L219" s="23"/>
      <c r="M219" s="169"/>
      <c r="N219" s="170" t="s">
        <v>40</v>
      </c>
      <c r="O219" s="60"/>
      <c r="P219" s="171" t="n">
        <f aca="false">O219*H219</f>
        <v>0</v>
      </c>
      <c r="Q219" s="171" t="n">
        <v>0</v>
      </c>
      <c r="R219" s="171" t="n">
        <f aca="false">Q219*H219</f>
        <v>0</v>
      </c>
      <c r="S219" s="171" t="n">
        <v>0</v>
      </c>
      <c r="T219" s="172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3" t="s">
        <v>193</v>
      </c>
      <c r="AT219" s="173" t="s">
        <v>124</v>
      </c>
      <c r="AU219" s="173" t="s">
        <v>130</v>
      </c>
      <c r="AY219" s="3" t="s">
        <v>121</v>
      </c>
      <c r="BE219" s="174" t="n">
        <f aca="false">IF(N219="základní",J219,0)</f>
        <v>0</v>
      </c>
      <c r="BF219" s="174" t="n">
        <f aca="false">IF(N219="snížená",J219,0)</f>
        <v>0</v>
      </c>
      <c r="BG219" s="174" t="n">
        <f aca="false">IF(N219="zákl. přenesená",J219,0)</f>
        <v>0</v>
      </c>
      <c r="BH219" s="174" t="n">
        <f aca="false">IF(N219="sníž. přenesená",J219,0)</f>
        <v>0</v>
      </c>
      <c r="BI219" s="174" t="n">
        <f aca="false">IF(N219="nulová",J219,0)</f>
        <v>0</v>
      </c>
      <c r="BJ219" s="3" t="s">
        <v>130</v>
      </c>
      <c r="BK219" s="174" t="n">
        <f aca="false">ROUND(I219*H219,2)</f>
        <v>0</v>
      </c>
      <c r="BL219" s="3" t="s">
        <v>193</v>
      </c>
      <c r="BM219" s="173" t="s">
        <v>367</v>
      </c>
    </row>
    <row r="220" s="27" customFormat="true" ht="16.5" hidden="false" customHeight="true" outlineLevel="0" collapsed="false">
      <c r="A220" s="22"/>
      <c r="B220" s="160"/>
      <c r="C220" s="161" t="s">
        <v>368</v>
      </c>
      <c r="D220" s="161" t="s">
        <v>124</v>
      </c>
      <c r="E220" s="162" t="s">
        <v>369</v>
      </c>
      <c r="F220" s="168" t="s">
        <v>370</v>
      </c>
      <c r="G220" s="164" t="s">
        <v>145</v>
      </c>
      <c r="H220" s="165" t="n">
        <v>1</v>
      </c>
      <c r="I220" s="166"/>
      <c r="J220" s="167" t="n">
        <f aca="false">ROUND(I220*H220,2)</f>
        <v>0</v>
      </c>
      <c r="K220" s="168"/>
      <c r="L220" s="23"/>
      <c r="M220" s="169"/>
      <c r="N220" s="170" t="s">
        <v>40</v>
      </c>
      <c r="O220" s="60"/>
      <c r="P220" s="171" t="n">
        <f aca="false">O220*H220</f>
        <v>0</v>
      </c>
      <c r="Q220" s="171" t="n">
        <v>0</v>
      </c>
      <c r="R220" s="171" t="n">
        <f aca="false">Q220*H220</f>
        <v>0</v>
      </c>
      <c r="S220" s="171" t="n">
        <v>0.0018</v>
      </c>
      <c r="T220" s="172" t="n">
        <f aca="false">S220*H220</f>
        <v>0.0018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3" t="s">
        <v>193</v>
      </c>
      <c r="AT220" s="173" t="s">
        <v>124</v>
      </c>
      <c r="AU220" s="173" t="s">
        <v>130</v>
      </c>
      <c r="AY220" s="3" t="s">
        <v>121</v>
      </c>
      <c r="BE220" s="174" t="n">
        <f aca="false">IF(N220="základní",J220,0)</f>
        <v>0</v>
      </c>
      <c r="BF220" s="174" t="n">
        <f aca="false">IF(N220="snížená",J220,0)</f>
        <v>0</v>
      </c>
      <c r="BG220" s="174" t="n">
        <f aca="false">IF(N220="zákl. přenesená",J220,0)</f>
        <v>0</v>
      </c>
      <c r="BH220" s="174" t="n">
        <f aca="false">IF(N220="sníž. přenesená",J220,0)</f>
        <v>0</v>
      </c>
      <c r="BI220" s="174" t="n">
        <f aca="false">IF(N220="nulová",J220,0)</f>
        <v>0</v>
      </c>
      <c r="BJ220" s="3" t="s">
        <v>130</v>
      </c>
      <c r="BK220" s="174" t="n">
        <f aca="false">ROUND(I220*H220,2)</f>
        <v>0</v>
      </c>
      <c r="BL220" s="3" t="s">
        <v>193</v>
      </c>
      <c r="BM220" s="173" t="s">
        <v>371</v>
      </c>
    </row>
    <row r="221" s="27" customFormat="true" ht="24.15" hidden="false" customHeight="true" outlineLevel="0" collapsed="false">
      <c r="A221" s="22"/>
      <c r="B221" s="160"/>
      <c r="C221" s="161" t="s">
        <v>372</v>
      </c>
      <c r="D221" s="161" t="s">
        <v>124</v>
      </c>
      <c r="E221" s="162" t="s">
        <v>373</v>
      </c>
      <c r="F221" s="168" t="s">
        <v>374</v>
      </c>
      <c r="G221" s="164" t="s">
        <v>219</v>
      </c>
      <c r="H221" s="195"/>
      <c r="I221" s="166"/>
      <c r="J221" s="167" t="n">
        <f aca="false">ROUND(I221*H221,2)</f>
        <v>0</v>
      </c>
      <c r="K221" s="194" t="s">
        <v>128</v>
      </c>
      <c r="L221" s="23"/>
      <c r="M221" s="169"/>
      <c r="N221" s="170" t="s">
        <v>40</v>
      </c>
      <c r="O221" s="60"/>
      <c r="P221" s="171" t="n">
        <f aca="false">O221*H221</f>
        <v>0</v>
      </c>
      <c r="Q221" s="171" t="n">
        <v>0</v>
      </c>
      <c r="R221" s="171" t="n">
        <f aca="false">Q221*H221</f>
        <v>0</v>
      </c>
      <c r="S221" s="171" t="n">
        <v>0</v>
      </c>
      <c r="T221" s="172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3" t="s">
        <v>193</v>
      </c>
      <c r="AT221" s="173" t="s">
        <v>124</v>
      </c>
      <c r="AU221" s="173" t="s">
        <v>130</v>
      </c>
      <c r="AY221" s="3" t="s">
        <v>121</v>
      </c>
      <c r="BE221" s="174" t="n">
        <f aca="false">IF(N221="základní",J221,0)</f>
        <v>0</v>
      </c>
      <c r="BF221" s="174" t="n">
        <f aca="false">IF(N221="snížená",J221,0)</f>
        <v>0</v>
      </c>
      <c r="BG221" s="174" t="n">
        <f aca="false">IF(N221="zákl. přenesená",J221,0)</f>
        <v>0</v>
      </c>
      <c r="BH221" s="174" t="n">
        <f aca="false">IF(N221="sníž. přenesená",J221,0)</f>
        <v>0</v>
      </c>
      <c r="BI221" s="174" t="n">
        <f aca="false">IF(N221="nulová",J221,0)</f>
        <v>0</v>
      </c>
      <c r="BJ221" s="3" t="s">
        <v>130</v>
      </c>
      <c r="BK221" s="174" t="n">
        <f aca="false">ROUND(I221*H221,2)</f>
        <v>0</v>
      </c>
      <c r="BL221" s="3" t="s">
        <v>193</v>
      </c>
      <c r="BM221" s="173" t="s">
        <v>375</v>
      </c>
    </row>
    <row r="222" s="146" customFormat="true" ht="22.8" hidden="false" customHeight="true" outlineLevel="0" collapsed="false">
      <c r="B222" s="147"/>
      <c r="D222" s="148" t="s">
        <v>73</v>
      </c>
      <c r="E222" s="158" t="s">
        <v>376</v>
      </c>
      <c r="F222" s="158" t="s">
        <v>377</v>
      </c>
      <c r="I222" s="150"/>
      <c r="J222" s="159" t="n">
        <f aca="false">BK222</f>
        <v>0</v>
      </c>
      <c r="L222" s="147"/>
      <c r="M222" s="152"/>
      <c r="N222" s="153"/>
      <c r="O222" s="153"/>
      <c r="P222" s="154" t="n">
        <f aca="false">SUM(P223:P238)</f>
        <v>0</v>
      </c>
      <c r="Q222" s="153"/>
      <c r="R222" s="154" t="n">
        <f aca="false">SUM(R223:R238)</f>
        <v>0.3842624</v>
      </c>
      <c r="S222" s="153"/>
      <c r="T222" s="155" t="n">
        <f aca="false">SUM(T223:T238)</f>
        <v>0.117462</v>
      </c>
      <c r="AR222" s="148" t="s">
        <v>130</v>
      </c>
      <c r="AT222" s="156" t="s">
        <v>73</v>
      </c>
      <c r="AU222" s="156" t="s">
        <v>79</v>
      </c>
      <c r="AY222" s="148" t="s">
        <v>121</v>
      </c>
      <c r="BK222" s="157" t="n">
        <f aca="false">SUM(BK223:BK238)</f>
        <v>0</v>
      </c>
    </row>
    <row r="223" s="27" customFormat="true" ht="24.15" hidden="false" customHeight="true" outlineLevel="0" collapsed="false">
      <c r="A223" s="22"/>
      <c r="B223" s="160"/>
      <c r="C223" s="161" t="s">
        <v>378</v>
      </c>
      <c r="D223" s="161" t="s">
        <v>124</v>
      </c>
      <c r="E223" s="162" t="s">
        <v>379</v>
      </c>
      <c r="F223" s="168" t="s">
        <v>380</v>
      </c>
      <c r="G223" s="164" t="s">
        <v>127</v>
      </c>
      <c r="H223" s="165" t="n">
        <v>35.5</v>
      </c>
      <c r="I223" s="166"/>
      <c r="J223" s="167" t="n">
        <f aca="false">ROUND(I223*H223,2)</f>
        <v>0</v>
      </c>
      <c r="K223" s="168" t="s">
        <v>128</v>
      </c>
      <c r="L223" s="23"/>
      <c r="M223" s="169"/>
      <c r="N223" s="170" t="s">
        <v>40</v>
      </c>
      <c r="O223" s="60"/>
      <c r="P223" s="171" t="n">
        <f aca="false">O223*H223</f>
        <v>0</v>
      </c>
      <c r="Q223" s="171" t="n">
        <v>0</v>
      </c>
      <c r="R223" s="171" t="n">
        <f aca="false">Q223*H223</f>
        <v>0</v>
      </c>
      <c r="S223" s="171" t="n">
        <v>0</v>
      </c>
      <c r="T223" s="172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3" t="s">
        <v>193</v>
      </c>
      <c r="AT223" s="173" t="s">
        <v>124</v>
      </c>
      <c r="AU223" s="173" t="s">
        <v>130</v>
      </c>
      <c r="AY223" s="3" t="s">
        <v>121</v>
      </c>
      <c r="BE223" s="174" t="n">
        <f aca="false">IF(N223="základní",J223,0)</f>
        <v>0</v>
      </c>
      <c r="BF223" s="174" t="n">
        <f aca="false">IF(N223="snížená",J223,0)</f>
        <v>0</v>
      </c>
      <c r="BG223" s="174" t="n">
        <f aca="false">IF(N223="zákl. přenesená",J223,0)</f>
        <v>0</v>
      </c>
      <c r="BH223" s="174" t="n">
        <f aca="false">IF(N223="sníž. přenesená",J223,0)</f>
        <v>0</v>
      </c>
      <c r="BI223" s="174" t="n">
        <f aca="false">IF(N223="nulová",J223,0)</f>
        <v>0</v>
      </c>
      <c r="BJ223" s="3" t="s">
        <v>130</v>
      </c>
      <c r="BK223" s="174" t="n">
        <f aca="false">ROUND(I223*H223,2)</f>
        <v>0</v>
      </c>
      <c r="BL223" s="3" t="s">
        <v>193</v>
      </c>
      <c r="BM223" s="173" t="s">
        <v>381</v>
      </c>
    </row>
    <row r="224" s="175" customFormat="true" ht="12.8" hidden="false" customHeight="false" outlineLevel="0" collapsed="false">
      <c r="B224" s="176"/>
      <c r="D224" s="177" t="s">
        <v>132</v>
      </c>
      <c r="E224" s="178"/>
      <c r="F224" s="179" t="s">
        <v>382</v>
      </c>
      <c r="H224" s="180" t="n">
        <v>35.5</v>
      </c>
      <c r="I224" s="181"/>
      <c r="L224" s="176"/>
      <c r="M224" s="182"/>
      <c r="N224" s="183"/>
      <c r="O224" s="183"/>
      <c r="P224" s="183"/>
      <c r="Q224" s="183"/>
      <c r="R224" s="183"/>
      <c r="S224" s="183"/>
      <c r="T224" s="184"/>
      <c r="AT224" s="178" t="s">
        <v>132</v>
      </c>
      <c r="AU224" s="178" t="s">
        <v>130</v>
      </c>
      <c r="AV224" s="175" t="s">
        <v>130</v>
      </c>
      <c r="AW224" s="175" t="s">
        <v>31</v>
      </c>
      <c r="AX224" s="175" t="s">
        <v>79</v>
      </c>
      <c r="AY224" s="178" t="s">
        <v>121</v>
      </c>
    </row>
    <row r="225" s="27" customFormat="true" ht="24.15" hidden="false" customHeight="true" outlineLevel="0" collapsed="false">
      <c r="A225" s="22"/>
      <c r="B225" s="160"/>
      <c r="C225" s="161" t="s">
        <v>383</v>
      </c>
      <c r="D225" s="161" t="s">
        <v>124</v>
      </c>
      <c r="E225" s="162" t="s">
        <v>384</v>
      </c>
      <c r="F225" s="168" t="s">
        <v>385</v>
      </c>
      <c r="G225" s="164" t="s">
        <v>127</v>
      </c>
      <c r="H225" s="165" t="n">
        <v>35.5</v>
      </c>
      <c r="I225" s="166"/>
      <c r="J225" s="167" t="n">
        <f aca="false">ROUND(I225*H225,2)</f>
        <v>0</v>
      </c>
      <c r="K225" s="168" t="s">
        <v>128</v>
      </c>
      <c r="L225" s="23"/>
      <c r="M225" s="169"/>
      <c r="N225" s="170" t="s">
        <v>40</v>
      </c>
      <c r="O225" s="60"/>
      <c r="P225" s="171" t="n">
        <f aca="false">O225*H225</f>
        <v>0</v>
      </c>
      <c r="Q225" s="171" t="n">
        <v>3E-005</v>
      </c>
      <c r="R225" s="171" t="n">
        <f aca="false">Q225*H225</f>
        <v>0.001065</v>
      </c>
      <c r="S225" s="171" t="n">
        <v>0</v>
      </c>
      <c r="T225" s="172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3" t="s">
        <v>193</v>
      </c>
      <c r="AT225" s="173" t="s">
        <v>124</v>
      </c>
      <c r="AU225" s="173" t="s">
        <v>130</v>
      </c>
      <c r="AY225" s="3" t="s">
        <v>121</v>
      </c>
      <c r="BE225" s="174" t="n">
        <f aca="false">IF(N225="základní",J225,0)</f>
        <v>0</v>
      </c>
      <c r="BF225" s="174" t="n">
        <f aca="false">IF(N225="snížená",J225,0)</f>
        <v>0</v>
      </c>
      <c r="BG225" s="174" t="n">
        <f aca="false">IF(N225="zákl. přenesená",J225,0)</f>
        <v>0</v>
      </c>
      <c r="BH225" s="174" t="n">
        <f aca="false">IF(N225="sníž. přenesená",J225,0)</f>
        <v>0</v>
      </c>
      <c r="BI225" s="174" t="n">
        <f aca="false">IF(N225="nulová",J225,0)</f>
        <v>0</v>
      </c>
      <c r="BJ225" s="3" t="s">
        <v>130</v>
      </c>
      <c r="BK225" s="174" t="n">
        <f aca="false">ROUND(I225*H225,2)</f>
        <v>0</v>
      </c>
      <c r="BL225" s="3" t="s">
        <v>193</v>
      </c>
      <c r="BM225" s="173" t="s">
        <v>386</v>
      </c>
    </row>
    <row r="226" s="175" customFormat="true" ht="12.8" hidden="false" customHeight="false" outlineLevel="0" collapsed="false">
      <c r="B226" s="176"/>
      <c r="D226" s="177" t="s">
        <v>132</v>
      </c>
      <c r="E226" s="178"/>
      <c r="F226" s="179" t="s">
        <v>382</v>
      </c>
      <c r="H226" s="180" t="n">
        <v>35.5</v>
      </c>
      <c r="I226" s="181"/>
      <c r="L226" s="176"/>
      <c r="M226" s="182"/>
      <c r="N226" s="183"/>
      <c r="O226" s="183"/>
      <c r="P226" s="183"/>
      <c r="Q226" s="183"/>
      <c r="R226" s="183"/>
      <c r="S226" s="183"/>
      <c r="T226" s="184"/>
      <c r="AT226" s="178" t="s">
        <v>132</v>
      </c>
      <c r="AU226" s="178" t="s">
        <v>130</v>
      </c>
      <c r="AV226" s="175" t="s">
        <v>130</v>
      </c>
      <c r="AW226" s="175" t="s">
        <v>31</v>
      </c>
      <c r="AX226" s="175" t="s">
        <v>79</v>
      </c>
      <c r="AY226" s="178" t="s">
        <v>121</v>
      </c>
    </row>
    <row r="227" s="27" customFormat="true" ht="33" hidden="false" customHeight="true" outlineLevel="0" collapsed="false">
      <c r="A227" s="22"/>
      <c r="B227" s="160"/>
      <c r="C227" s="161" t="s">
        <v>387</v>
      </c>
      <c r="D227" s="161" t="s">
        <v>124</v>
      </c>
      <c r="E227" s="162" t="s">
        <v>388</v>
      </c>
      <c r="F227" s="168" t="s">
        <v>389</v>
      </c>
      <c r="G227" s="164" t="s">
        <v>127</v>
      </c>
      <c r="H227" s="165" t="n">
        <v>35.5</v>
      </c>
      <c r="I227" s="166"/>
      <c r="J227" s="167" t="n">
        <f aca="false">ROUND(I227*H227,2)</f>
        <v>0</v>
      </c>
      <c r="K227" s="168" t="s">
        <v>128</v>
      </c>
      <c r="L227" s="23"/>
      <c r="M227" s="169"/>
      <c r="N227" s="170" t="s">
        <v>40</v>
      </c>
      <c r="O227" s="60"/>
      <c r="P227" s="171" t="n">
        <f aca="false">O227*H227</f>
        <v>0</v>
      </c>
      <c r="Q227" s="171" t="n">
        <v>0.00758</v>
      </c>
      <c r="R227" s="171" t="n">
        <f aca="false">Q227*H227</f>
        <v>0.26909</v>
      </c>
      <c r="S227" s="171" t="n">
        <v>0</v>
      </c>
      <c r="T227" s="172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3" t="s">
        <v>193</v>
      </c>
      <c r="AT227" s="173" t="s">
        <v>124</v>
      </c>
      <c r="AU227" s="173" t="s">
        <v>130</v>
      </c>
      <c r="AY227" s="3" t="s">
        <v>121</v>
      </c>
      <c r="BE227" s="174" t="n">
        <f aca="false">IF(N227="základní",J227,0)</f>
        <v>0</v>
      </c>
      <c r="BF227" s="174" t="n">
        <f aca="false">IF(N227="snížená",J227,0)</f>
        <v>0</v>
      </c>
      <c r="BG227" s="174" t="n">
        <f aca="false">IF(N227="zákl. přenesená",J227,0)</f>
        <v>0</v>
      </c>
      <c r="BH227" s="174" t="n">
        <f aca="false">IF(N227="sníž. přenesená",J227,0)</f>
        <v>0</v>
      </c>
      <c r="BI227" s="174" t="n">
        <f aca="false">IF(N227="nulová",J227,0)</f>
        <v>0</v>
      </c>
      <c r="BJ227" s="3" t="s">
        <v>130</v>
      </c>
      <c r="BK227" s="174" t="n">
        <f aca="false">ROUND(I227*H227,2)</f>
        <v>0</v>
      </c>
      <c r="BL227" s="3" t="s">
        <v>193</v>
      </c>
      <c r="BM227" s="173" t="s">
        <v>390</v>
      </c>
    </row>
    <row r="228" s="27" customFormat="true" ht="16.5" hidden="false" customHeight="true" outlineLevel="0" collapsed="false">
      <c r="A228" s="22"/>
      <c r="B228" s="160"/>
      <c r="C228" s="161" t="s">
        <v>391</v>
      </c>
      <c r="D228" s="161" t="s">
        <v>124</v>
      </c>
      <c r="E228" s="162" t="s">
        <v>392</v>
      </c>
      <c r="F228" s="168" t="s">
        <v>393</v>
      </c>
      <c r="G228" s="164" t="s">
        <v>127</v>
      </c>
      <c r="H228" s="165" t="n">
        <v>35.5</v>
      </c>
      <c r="I228" s="166"/>
      <c r="J228" s="167" t="n">
        <f aca="false">ROUND(I228*H228,2)</f>
        <v>0</v>
      </c>
      <c r="K228" s="168" t="s">
        <v>128</v>
      </c>
      <c r="L228" s="23"/>
      <c r="M228" s="169"/>
      <c r="N228" s="170" t="s">
        <v>40</v>
      </c>
      <c r="O228" s="60"/>
      <c r="P228" s="171" t="n">
        <f aca="false">O228*H228</f>
        <v>0</v>
      </c>
      <c r="Q228" s="171" t="n">
        <v>0</v>
      </c>
      <c r="R228" s="171" t="n">
        <f aca="false">Q228*H228</f>
        <v>0</v>
      </c>
      <c r="S228" s="171" t="n">
        <v>0.003</v>
      </c>
      <c r="T228" s="172" t="n">
        <f aca="false">S228*H228</f>
        <v>0.1065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3" t="s">
        <v>193</v>
      </c>
      <c r="AT228" s="173" t="s">
        <v>124</v>
      </c>
      <c r="AU228" s="173" t="s">
        <v>130</v>
      </c>
      <c r="AY228" s="3" t="s">
        <v>121</v>
      </c>
      <c r="BE228" s="174" t="n">
        <f aca="false">IF(N228="základní",J228,0)</f>
        <v>0</v>
      </c>
      <c r="BF228" s="174" t="n">
        <f aca="false">IF(N228="snížená",J228,0)</f>
        <v>0</v>
      </c>
      <c r="BG228" s="174" t="n">
        <f aca="false">IF(N228="zákl. přenesená",J228,0)</f>
        <v>0</v>
      </c>
      <c r="BH228" s="174" t="n">
        <f aca="false">IF(N228="sníž. přenesená",J228,0)</f>
        <v>0</v>
      </c>
      <c r="BI228" s="174" t="n">
        <f aca="false">IF(N228="nulová",J228,0)</f>
        <v>0</v>
      </c>
      <c r="BJ228" s="3" t="s">
        <v>130</v>
      </c>
      <c r="BK228" s="174" t="n">
        <f aca="false">ROUND(I228*H228,2)</f>
        <v>0</v>
      </c>
      <c r="BL228" s="3" t="s">
        <v>193</v>
      </c>
      <c r="BM228" s="173" t="s">
        <v>394</v>
      </c>
    </row>
    <row r="229" s="175" customFormat="true" ht="12.8" hidden="false" customHeight="false" outlineLevel="0" collapsed="false">
      <c r="B229" s="176"/>
      <c r="D229" s="177" t="s">
        <v>132</v>
      </c>
      <c r="E229" s="178"/>
      <c r="F229" s="179" t="s">
        <v>382</v>
      </c>
      <c r="H229" s="180" t="n">
        <v>35.5</v>
      </c>
      <c r="I229" s="181"/>
      <c r="L229" s="176"/>
      <c r="M229" s="182"/>
      <c r="N229" s="183"/>
      <c r="O229" s="183"/>
      <c r="P229" s="183"/>
      <c r="Q229" s="183"/>
      <c r="R229" s="183"/>
      <c r="S229" s="183"/>
      <c r="T229" s="184"/>
      <c r="AT229" s="178" t="s">
        <v>132</v>
      </c>
      <c r="AU229" s="178" t="s">
        <v>130</v>
      </c>
      <c r="AV229" s="175" t="s">
        <v>130</v>
      </c>
      <c r="AW229" s="175" t="s">
        <v>31</v>
      </c>
      <c r="AX229" s="175" t="s">
        <v>79</v>
      </c>
      <c r="AY229" s="178" t="s">
        <v>121</v>
      </c>
    </row>
    <row r="230" s="27" customFormat="true" ht="16.5" hidden="false" customHeight="true" outlineLevel="0" collapsed="false">
      <c r="A230" s="22"/>
      <c r="B230" s="160"/>
      <c r="C230" s="161" t="s">
        <v>395</v>
      </c>
      <c r="D230" s="161" t="s">
        <v>124</v>
      </c>
      <c r="E230" s="162" t="s">
        <v>396</v>
      </c>
      <c r="F230" s="168" t="s">
        <v>397</v>
      </c>
      <c r="G230" s="164" t="s">
        <v>127</v>
      </c>
      <c r="H230" s="165" t="n">
        <v>35.5</v>
      </c>
      <c r="I230" s="166"/>
      <c r="J230" s="167" t="n">
        <f aca="false">ROUND(I230*H230,2)</f>
        <v>0</v>
      </c>
      <c r="K230" s="168" t="s">
        <v>398</v>
      </c>
      <c r="L230" s="23"/>
      <c r="M230" s="169"/>
      <c r="N230" s="170" t="s">
        <v>40</v>
      </c>
      <c r="O230" s="60"/>
      <c r="P230" s="171" t="n">
        <f aca="false">O230*H230</f>
        <v>0</v>
      </c>
      <c r="Q230" s="171" t="n">
        <v>0.0003</v>
      </c>
      <c r="R230" s="171" t="n">
        <f aca="false">Q230*H230</f>
        <v>0.01065</v>
      </c>
      <c r="S230" s="171" t="n">
        <v>0</v>
      </c>
      <c r="T230" s="172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3" t="s">
        <v>193</v>
      </c>
      <c r="AT230" s="173" t="s">
        <v>124</v>
      </c>
      <c r="AU230" s="173" t="s">
        <v>130</v>
      </c>
      <c r="AY230" s="3" t="s">
        <v>121</v>
      </c>
      <c r="BE230" s="174" t="n">
        <f aca="false">IF(N230="základní",J230,0)</f>
        <v>0</v>
      </c>
      <c r="BF230" s="174" t="n">
        <f aca="false">IF(N230="snížená",J230,0)</f>
        <v>0</v>
      </c>
      <c r="BG230" s="174" t="n">
        <f aca="false">IF(N230="zákl. přenesená",J230,0)</f>
        <v>0</v>
      </c>
      <c r="BH230" s="174" t="n">
        <f aca="false">IF(N230="sníž. přenesená",J230,0)</f>
        <v>0</v>
      </c>
      <c r="BI230" s="174" t="n">
        <f aca="false">IF(N230="nulová",J230,0)</f>
        <v>0</v>
      </c>
      <c r="BJ230" s="3" t="s">
        <v>130</v>
      </c>
      <c r="BK230" s="174" t="n">
        <f aca="false">ROUND(I230*H230,2)</f>
        <v>0</v>
      </c>
      <c r="BL230" s="3" t="s">
        <v>193</v>
      </c>
      <c r="BM230" s="173" t="s">
        <v>399</v>
      </c>
    </row>
    <row r="231" s="27" customFormat="true" ht="16.5" hidden="false" customHeight="true" outlineLevel="0" collapsed="false">
      <c r="A231" s="22"/>
      <c r="B231" s="160"/>
      <c r="C231" s="196" t="s">
        <v>400</v>
      </c>
      <c r="D231" s="196" t="s">
        <v>272</v>
      </c>
      <c r="E231" s="197" t="s">
        <v>401</v>
      </c>
      <c r="F231" s="198" t="s">
        <v>402</v>
      </c>
      <c r="G231" s="199" t="s">
        <v>127</v>
      </c>
      <c r="H231" s="200" t="n">
        <v>39.05</v>
      </c>
      <c r="I231" s="201"/>
      <c r="J231" s="202" t="n">
        <f aca="false">ROUND(I231*H231,2)</f>
        <v>0</v>
      </c>
      <c r="K231" s="198"/>
      <c r="L231" s="204"/>
      <c r="M231" s="205"/>
      <c r="N231" s="206" t="s">
        <v>40</v>
      </c>
      <c r="O231" s="60"/>
      <c r="P231" s="171" t="n">
        <f aca="false">O231*H231</f>
        <v>0</v>
      </c>
      <c r="Q231" s="171" t="n">
        <v>0.00264</v>
      </c>
      <c r="R231" s="171" t="n">
        <f aca="false">Q231*H231</f>
        <v>0.103092</v>
      </c>
      <c r="S231" s="171" t="n">
        <v>0</v>
      </c>
      <c r="T231" s="172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3" t="s">
        <v>271</v>
      </c>
      <c r="AT231" s="173" t="s">
        <v>272</v>
      </c>
      <c r="AU231" s="173" t="s">
        <v>130</v>
      </c>
      <c r="AY231" s="3" t="s">
        <v>121</v>
      </c>
      <c r="BE231" s="174" t="n">
        <f aca="false">IF(N231="základní",J231,0)</f>
        <v>0</v>
      </c>
      <c r="BF231" s="174" t="n">
        <f aca="false">IF(N231="snížená",J231,0)</f>
        <v>0</v>
      </c>
      <c r="BG231" s="174" t="n">
        <f aca="false">IF(N231="zákl. přenesená",J231,0)</f>
        <v>0</v>
      </c>
      <c r="BH231" s="174" t="n">
        <f aca="false">IF(N231="sníž. přenesená",J231,0)</f>
        <v>0</v>
      </c>
      <c r="BI231" s="174" t="n">
        <f aca="false">IF(N231="nulová",J231,0)</f>
        <v>0</v>
      </c>
      <c r="BJ231" s="3" t="s">
        <v>130</v>
      </c>
      <c r="BK231" s="174" t="n">
        <f aca="false">ROUND(I231*H231,2)</f>
        <v>0</v>
      </c>
      <c r="BL231" s="3" t="s">
        <v>193</v>
      </c>
      <c r="BM231" s="173" t="s">
        <v>403</v>
      </c>
    </row>
    <row r="232" s="175" customFormat="true" ht="12.8" hidden="false" customHeight="false" outlineLevel="0" collapsed="false">
      <c r="B232" s="176"/>
      <c r="D232" s="177" t="s">
        <v>132</v>
      </c>
      <c r="F232" s="179" t="s">
        <v>404</v>
      </c>
      <c r="H232" s="180" t="n">
        <v>39.05</v>
      </c>
      <c r="I232" s="181"/>
      <c r="L232" s="176"/>
      <c r="M232" s="182"/>
      <c r="N232" s="183"/>
      <c r="O232" s="183"/>
      <c r="P232" s="183"/>
      <c r="Q232" s="183"/>
      <c r="R232" s="183"/>
      <c r="S232" s="183"/>
      <c r="T232" s="184"/>
      <c r="AT232" s="178" t="s">
        <v>132</v>
      </c>
      <c r="AU232" s="178" t="s">
        <v>130</v>
      </c>
      <c r="AV232" s="175" t="s">
        <v>130</v>
      </c>
      <c r="AW232" s="175" t="s">
        <v>2</v>
      </c>
      <c r="AX232" s="175" t="s">
        <v>79</v>
      </c>
      <c r="AY232" s="178" t="s">
        <v>121</v>
      </c>
    </row>
    <row r="233" s="27" customFormat="true" ht="24.15" hidden="false" customHeight="true" outlineLevel="0" collapsed="false">
      <c r="A233" s="22"/>
      <c r="B233" s="160"/>
      <c r="C233" s="161" t="s">
        <v>405</v>
      </c>
      <c r="D233" s="161" t="s">
        <v>124</v>
      </c>
      <c r="E233" s="162" t="s">
        <v>406</v>
      </c>
      <c r="F233" s="168" t="s">
        <v>407</v>
      </c>
      <c r="G233" s="164" t="s">
        <v>408</v>
      </c>
      <c r="H233" s="165" t="n">
        <v>35.5</v>
      </c>
      <c r="I233" s="166"/>
      <c r="J233" s="167" t="n">
        <f aca="false">ROUND(I233*H233,2)</f>
        <v>0</v>
      </c>
      <c r="K233" s="168" t="s">
        <v>128</v>
      </c>
      <c r="L233" s="23"/>
      <c r="M233" s="169"/>
      <c r="N233" s="170" t="s">
        <v>40</v>
      </c>
      <c r="O233" s="60"/>
      <c r="P233" s="171" t="n">
        <f aca="false">O233*H233</f>
        <v>0</v>
      </c>
      <c r="Q233" s="171" t="n">
        <v>0</v>
      </c>
      <c r="R233" s="171" t="n">
        <f aca="false">Q233*H233</f>
        <v>0</v>
      </c>
      <c r="S233" s="171" t="n">
        <v>0</v>
      </c>
      <c r="T233" s="172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3" t="s">
        <v>193</v>
      </c>
      <c r="AT233" s="173" t="s">
        <v>124</v>
      </c>
      <c r="AU233" s="173" t="s">
        <v>130</v>
      </c>
      <c r="AY233" s="3" t="s">
        <v>121</v>
      </c>
      <c r="BE233" s="174" t="n">
        <f aca="false">IF(N233="základní",J233,0)</f>
        <v>0</v>
      </c>
      <c r="BF233" s="174" t="n">
        <f aca="false">IF(N233="snížená",J233,0)</f>
        <v>0</v>
      </c>
      <c r="BG233" s="174" t="n">
        <f aca="false">IF(N233="zákl. přenesená",J233,0)</f>
        <v>0</v>
      </c>
      <c r="BH233" s="174" t="n">
        <f aca="false">IF(N233="sníž. přenesená",J233,0)</f>
        <v>0</v>
      </c>
      <c r="BI233" s="174" t="n">
        <f aca="false">IF(N233="nulová",J233,0)</f>
        <v>0</v>
      </c>
      <c r="BJ233" s="3" t="s">
        <v>130</v>
      </c>
      <c r="BK233" s="174" t="n">
        <f aca="false">ROUND(I233*H233,2)</f>
        <v>0</v>
      </c>
      <c r="BL233" s="3" t="s">
        <v>193</v>
      </c>
      <c r="BM233" s="173" t="s">
        <v>409</v>
      </c>
    </row>
    <row r="234" s="175" customFormat="true" ht="12.8" hidden="false" customHeight="false" outlineLevel="0" collapsed="false">
      <c r="B234" s="176"/>
      <c r="D234" s="177" t="s">
        <v>132</v>
      </c>
      <c r="E234" s="178"/>
      <c r="F234" s="179" t="s">
        <v>382</v>
      </c>
      <c r="H234" s="180" t="n">
        <v>35.5</v>
      </c>
      <c r="I234" s="181"/>
      <c r="L234" s="176"/>
      <c r="M234" s="182"/>
      <c r="N234" s="183"/>
      <c r="O234" s="183"/>
      <c r="P234" s="183"/>
      <c r="Q234" s="183"/>
      <c r="R234" s="183"/>
      <c r="S234" s="183"/>
      <c r="T234" s="184"/>
      <c r="AT234" s="178" t="s">
        <v>132</v>
      </c>
      <c r="AU234" s="178" t="s">
        <v>130</v>
      </c>
      <c r="AV234" s="175" t="s">
        <v>130</v>
      </c>
      <c r="AW234" s="175" t="s">
        <v>31</v>
      </c>
      <c r="AX234" s="175" t="s">
        <v>79</v>
      </c>
      <c r="AY234" s="178" t="s">
        <v>121</v>
      </c>
    </row>
    <row r="235" s="27" customFormat="true" ht="21.75" hidden="false" customHeight="true" outlineLevel="0" collapsed="false">
      <c r="A235" s="22"/>
      <c r="B235" s="160"/>
      <c r="C235" s="161" t="s">
        <v>410</v>
      </c>
      <c r="D235" s="161" t="s">
        <v>124</v>
      </c>
      <c r="E235" s="162" t="s">
        <v>411</v>
      </c>
      <c r="F235" s="168" t="s">
        <v>412</v>
      </c>
      <c r="G235" s="164" t="s">
        <v>408</v>
      </c>
      <c r="H235" s="165" t="n">
        <v>36.54</v>
      </c>
      <c r="I235" s="166"/>
      <c r="J235" s="167" t="n">
        <f aca="false">ROUND(I235*H235,2)</f>
        <v>0</v>
      </c>
      <c r="K235" s="194" t="s">
        <v>128</v>
      </c>
      <c r="L235" s="23"/>
      <c r="M235" s="169"/>
      <c r="N235" s="170" t="s">
        <v>40</v>
      </c>
      <c r="O235" s="60"/>
      <c r="P235" s="171" t="n">
        <f aca="false">O235*H235</f>
        <v>0</v>
      </c>
      <c r="Q235" s="171" t="n">
        <v>0</v>
      </c>
      <c r="R235" s="171" t="n">
        <f aca="false">Q235*H235</f>
        <v>0</v>
      </c>
      <c r="S235" s="171" t="n">
        <v>0.0003</v>
      </c>
      <c r="T235" s="172" t="n">
        <f aca="false">S235*H235</f>
        <v>0.010962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3" t="s">
        <v>193</v>
      </c>
      <c r="AT235" s="173" t="s">
        <v>124</v>
      </c>
      <c r="AU235" s="173" t="s">
        <v>130</v>
      </c>
      <c r="AY235" s="3" t="s">
        <v>121</v>
      </c>
      <c r="BE235" s="174" t="n">
        <f aca="false">IF(N235="základní",J235,0)</f>
        <v>0</v>
      </c>
      <c r="BF235" s="174" t="n">
        <f aca="false">IF(N235="snížená",J235,0)</f>
        <v>0</v>
      </c>
      <c r="BG235" s="174" t="n">
        <f aca="false">IF(N235="zákl. přenesená",J235,0)</f>
        <v>0</v>
      </c>
      <c r="BH235" s="174" t="n">
        <f aca="false">IF(N235="sníž. přenesená",J235,0)</f>
        <v>0</v>
      </c>
      <c r="BI235" s="174" t="n">
        <f aca="false">IF(N235="nulová",J235,0)</f>
        <v>0</v>
      </c>
      <c r="BJ235" s="3" t="s">
        <v>130</v>
      </c>
      <c r="BK235" s="174" t="n">
        <f aca="false">ROUND(I235*H235,2)</f>
        <v>0</v>
      </c>
      <c r="BL235" s="3" t="s">
        <v>193</v>
      </c>
      <c r="BM235" s="173" t="s">
        <v>413</v>
      </c>
    </row>
    <row r="236" s="27" customFormat="true" ht="16.5" hidden="false" customHeight="true" outlineLevel="0" collapsed="false">
      <c r="A236" s="22"/>
      <c r="B236" s="160"/>
      <c r="C236" s="161" t="s">
        <v>414</v>
      </c>
      <c r="D236" s="161" t="s">
        <v>124</v>
      </c>
      <c r="E236" s="162" t="s">
        <v>415</v>
      </c>
      <c r="F236" s="168" t="s">
        <v>416</v>
      </c>
      <c r="G236" s="164" t="s">
        <v>408</v>
      </c>
      <c r="H236" s="165" t="n">
        <v>36.54</v>
      </c>
      <c r="I236" s="166"/>
      <c r="J236" s="167" t="n">
        <f aca="false">ROUND(I236*H236,2)</f>
        <v>0</v>
      </c>
      <c r="K236" s="168"/>
      <c r="L236" s="23"/>
      <c r="M236" s="169"/>
      <c r="N236" s="170" t="s">
        <v>40</v>
      </c>
      <c r="O236" s="60"/>
      <c r="P236" s="171" t="n">
        <f aca="false">O236*H236</f>
        <v>0</v>
      </c>
      <c r="Q236" s="171" t="n">
        <v>1E-005</v>
      </c>
      <c r="R236" s="171" t="n">
        <f aca="false">Q236*H236</f>
        <v>0.0003654</v>
      </c>
      <c r="S236" s="171" t="n">
        <v>0</v>
      </c>
      <c r="T236" s="172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3" t="s">
        <v>193</v>
      </c>
      <c r="AT236" s="173" t="s">
        <v>124</v>
      </c>
      <c r="AU236" s="173" t="s">
        <v>130</v>
      </c>
      <c r="AY236" s="3" t="s">
        <v>121</v>
      </c>
      <c r="BE236" s="174" t="n">
        <f aca="false">IF(N236="základní",J236,0)</f>
        <v>0</v>
      </c>
      <c r="BF236" s="174" t="n">
        <f aca="false">IF(N236="snížená",J236,0)</f>
        <v>0</v>
      </c>
      <c r="BG236" s="174" t="n">
        <f aca="false">IF(N236="zákl. přenesená",J236,0)</f>
        <v>0</v>
      </c>
      <c r="BH236" s="174" t="n">
        <f aca="false">IF(N236="sníž. přenesená",J236,0)</f>
        <v>0</v>
      </c>
      <c r="BI236" s="174" t="n">
        <f aca="false">IF(N236="nulová",J236,0)</f>
        <v>0</v>
      </c>
      <c r="BJ236" s="3" t="s">
        <v>130</v>
      </c>
      <c r="BK236" s="174" t="n">
        <f aca="false">ROUND(I236*H236,2)</f>
        <v>0</v>
      </c>
      <c r="BL236" s="3" t="s">
        <v>193</v>
      </c>
      <c r="BM236" s="173" t="s">
        <v>417</v>
      </c>
    </row>
    <row r="237" s="175" customFormat="true" ht="12.8" hidden="false" customHeight="false" outlineLevel="0" collapsed="false">
      <c r="B237" s="176"/>
      <c r="D237" s="177" t="s">
        <v>132</v>
      </c>
      <c r="E237" s="178"/>
      <c r="F237" s="179" t="s">
        <v>418</v>
      </c>
      <c r="H237" s="180" t="n">
        <v>36.54</v>
      </c>
      <c r="I237" s="181"/>
      <c r="L237" s="176"/>
      <c r="M237" s="182"/>
      <c r="N237" s="183"/>
      <c r="O237" s="183"/>
      <c r="P237" s="183"/>
      <c r="Q237" s="183"/>
      <c r="R237" s="183"/>
      <c r="S237" s="183"/>
      <c r="T237" s="184"/>
      <c r="AT237" s="178" t="s">
        <v>132</v>
      </c>
      <c r="AU237" s="178" t="s">
        <v>130</v>
      </c>
      <c r="AV237" s="175" t="s">
        <v>130</v>
      </c>
      <c r="AW237" s="175" t="s">
        <v>31</v>
      </c>
      <c r="AX237" s="175" t="s">
        <v>79</v>
      </c>
      <c r="AY237" s="178" t="s">
        <v>121</v>
      </c>
    </row>
    <row r="238" s="27" customFormat="true" ht="24.15" hidden="false" customHeight="true" outlineLevel="0" collapsed="false">
      <c r="A238" s="22"/>
      <c r="B238" s="160"/>
      <c r="C238" s="161" t="s">
        <v>419</v>
      </c>
      <c r="D238" s="161" t="s">
        <v>124</v>
      </c>
      <c r="E238" s="162" t="s">
        <v>420</v>
      </c>
      <c r="F238" s="168" t="s">
        <v>421</v>
      </c>
      <c r="G238" s="164" t="s">
        <v>219</v>
      </c>
      <c r="H238" s="195"/>
      <c r="I238" s="166"/>
      <c r="J238" s="167" t="n">
        <f aca="false">ROUND(I238*H238,2)</f>
        <v>0</v>
      </c>
      <c r="K238" s="194" t="s">
        <v>128</v>
      </c>
      <c r="L238" s="23"/>
      <c r="M238" s="169"/>
      <c r="N238" s="170" t="s">
        <v>40</v>
      </c>
      <c r="O238" s="60"/>
      <c r="P238" s="171" t="n">
        <f aca="false">O238*H238</f>
        <v>0</v>
      </c>
      <c r="Q238" s="171" t="n">
        <v>0</v>
      </c>
      <c r="R238" s="171" t="n">
        <f aca="false">Q238*H238</f>
        <v>0</v>
      </c>
      <c r="S238" s="171" t="n">
        <v>0</v>
      </c>
      <c r="T238" s="172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3" t="s">
        <v>193</v>
      </c>
      <c r="AT238" s="173" t="s">
        <v>124</v>
      </c>
      <c r="AU238" s="173" t="s">
        <v>130</v>
      </c>
      <c r="AY238" s="3" t="s">
        <v>121</v>
      </c>
      <c r="BE238" s="174" t="n">
        <f aca="false">IF(N238="základní",J238,0)</f>
        <v>0</v>
      </c>
      <c r="BF238" s="174" t="n">
        <f aca="false">IF(N238="snížená",J238,0)</f>
        <v>0</v>
      </c>
      <c r="BG238" s="174" t="n">
        <f aca="false">IF(N238="zákl. přenesená",J238,0)</f>
        <v>0</v>
      </c>
      <c r="BH238" s="174" t="n">
        <f aca="false">IF(N238="sníž. přenesená",J238,0)</f>
        <v>0</v>
      </c>
      <c r="BI238" s="174" t="n">
        <f aca="false">IF(N238="nulová",J238,0)</f>
        <v>0</v>
      </c>
      <c r="BJ238" s="3" t="s">
        <v>130</v>
      </c>
      <c r="BK238" s="174" t="n">
        <f aca="false">ROUND(I238*H238,2)</f>
        <v>0</v>
      </c>
      <c r="BL238" s="3" t="s">
        <v>193</v>
      </c>
      <c r="BM238" s="173" t="s">
        <v>422</v>
      </c>
    </row>
    <row r="239" s="146" customFormat="true" ht="22.8" hidden="false" customHeight="true" outlineLevel="0" collapsed="false">
      <c r="B239" s="147"/>
      <c r="D239" s="148" t="s">
        <v>73</v>
      </c>
      <c r="E239" s="158" t="s">
        <v>423</v>
      </c>
      <c r="F239" s="158" t="s">
        <v>424</v>
      </c>
      <c r="I239" s="150"/>
      <c r="J239" s="159" t="n">
        <f aca="false">BK239</f>
        <v>0</v>
      </c>
      <c r="L239" s="147"/>
      <c r="M239" s="152"/>
      <c r="N239" s="153"/>
      <c r="O239" s="153"/>
      <c r="P239" s="154" t="n">
        <f aca="false">SUM(P240:P244)</f>
        <v>0</v>
      </c>
      <c r="Q239" s="153"/>
      <c r="R239" s="154" t="n">
        <f aca="false">SUM(R240:R244)</f>
        <v>0.001562</v>
      </c>
      <c r="S239" s="153"/>
      <c r="T239" s="155" t="n">
        <f aca="false">SUM(T240:T244)</f>
        <v>0</v>
      </c>
      <c r="AR239" s="148" t="s">
        <v>130</v>
      </c>
      <c r="AT239" s="156" t="s">
        <v>73</v>
      </c>
      <c r="AU239" s="156" t="s">
        <v>79</v>
      </c>
      <c r="AY239" s="148" t="s">
        <v>121</v>
      </c>
      <c r="BK239" s="157" t="n">
        <f aca="false">SUM(BK240:BK244)</f>
        <v>0</v>
      </c>
    </row>
    <row r="240" s="27" customFormat="true" ht="24.15" hidden="false" customHeight="true" outlineLevel="0" collapsed="false">
      <c r="A240" s="22"/>
      <c r="B240" s="160"/>
      <c r="C240" s="161" t="s">
        <v>425</v>
      </c>
      <c r="D240" s="161" t="s">
        <v>124</v>
      </c>
      <c r="E240" s="162" t="s">
        <v>426</v>
      </c>
      <c r="F240" s="168" t="s">
        <v>427</v>
      </c>
      <c r="G240" s="164" t="s">
        <v>127</v>
      </c>
      <c r="H240" s="165" t="n">
        <v>3.55</v>
      </c>
      <c r="I240" s="166"/>
      <c r="J240" s="167" t="n">
        <f aca="false">ROUND(I240*H240,2)</f>
        <v>0</v>
      </c>
      <c r="K240" s="168" t="s">
        <v>428</v>
      </c>
      <c r="L240" s="23"/>
      <c r="M240" s="169"/>
      <c r="N240" s="170" t="s">
        <v>40</v>
      </c>
      <c r="O240" s="60"/>
      <c r="P240" s="171" t="n">
        <f aca="false">O240*H240</f>
        <v>0</v>
      </c>
      <c r="Q240" s="171" t="n">
        <v>6E-005</v>
      </c>
      <c r="R240" s="171" t="n">
        <f aca="false">Q240*H240</f>
        <v>0.000213</v>
      </c>
      <c r="S240" s="171" t="n">
        <v>0</v>
      </c>
      <c r="T240" s="172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3" t="s">
        <v>193</v>
      </c>
      <c r="AT240" s="173" t="s">
        <v>124</v>
      </c>
      <c r="AU240" s="173" t="s">
        <v>130</v>
      </c>
      <c r="AY240" s="3" t="s">
        <v>121</v>
      </c>
      <c r="BE240" s="174" t="n">
        <f aca="false">IF(N240="základní",J240,0)</f>
        <v>0</v>
      </c>
      <c r="BF240" s="174" t="n">
        <f aca="false">IF(N240="snížená",J240,0)</f>
        <v>0</v>
      </c>
      <c r="BG240" s="174" t="n">
        <f aca="false">IF(N240="zákl. přenesená",J240,0)</f>
        <v>0</v>
      </c>
      <c r="BH240" s="174" t="n">
        <f aca="false">IF(N240="sníž. přenesená",J240,0)</f>
        <v>0</v>
      </c>
      <c r="BI240" s="174" t="n">
        <f aca="false">IF(N240="nulová",J240,0)</f>
        <v>0</v>
      </c>
      <c r="BJ240" s="3" t="s">
        <v>130</v>
      </c>
      <c r="BK240" s="174" t="n">
        <f aca="false">ROUND(I240*H240,2)</f>
        <v>0</v>
      </c>
      <c r="BL240" s="3" t="s">
        <v>193</v>
      </c>
      <c r="BM240" s="173" t="s">
        <v>429</v>
      </c>
    </row>
    <row r="241" s="175" customFormat="true" ht="12.8" hidden="false" customHeight="false" outlineLevel="0" collapsed="false">
      <c r="B241" s="176"/>
      <c r="D241" s="177" t="s">
        <v>132</v>
      </c>
      <c r="E241" s="178"/>
      <c r="F241" s="179" t="s">
        <v>430</v>
      </c>
      <c r="H241" s="180" t="n">
        <v>3.55</v>
      </c>
      <c r="I241" s="181"/>
      <c r="L241" s="176"/>
      <c r="M241" s="182"/>
      <c r="N241" s="183"/>
      <c r="O241" s="183"/>
      <c r="P241" s="183"/>
      <c r="Q241" s="183"/>
      <c r="R241" s="183"/>
      <c r="S241" s="183"/>
      <c r="T241" s="184"/>
      <c r="AT241" s="178" t="s">
        <v>132</v>
      </c>
      <c r="AU241" s="178" t="s">
        <v>130</v>
      </c>
      <c r="AV241" s="175" t="s">
        <v>130</v>
      </c>
      <c r="AW241" s="175" t="s">
        <v>31</v>
      </c>
      <c r="AX241" s="175" t="s">
        <v>79</v>
      </c>
      <c r="AY241" s="178" t="s">
        <v>121</v>
      </c>
    </row>
    <row r="242" s="27" customFormat="true" ht="24.15" hidden="false" customHeight="true" outlineLevel="0" collapsed="false">
      <c r="A242" s="22"/>
      <c r="B242" s="160"/>
      <c r="C242" s="161" t="s">
        <v>431</v>
      </c>
      <c r="D242" s="161" t="s">
        <v>124</v>
      </c>
      <c r="E242" s="162" t="s">
        <v>432</v>
      </c>
      <c r="F242" s="168" t="s">
        <v>433</v>
      </c>
      <c r="G242" s="164" t="s">
        <v>127</v>
      </c>
      <c r="H242" s="165" t="n">
        <v>3.55</v>
      </c>
      <c r="I242" s="166"/>
      <c r="J242" s="167" t="n">
        <f aca="false">ROUND(I242*H242,2)</f>
        <v>0</v>
      </c>
      <c r="K242" s="194" t="s">
        <v>128</v>
      </c>
      <c r="L242" s="23"/>
      <c r="M242" s="169"/>
      <c r="N242" s="170" t="s">
        <v>40</v>
      </c>
      <c r="O242" s="60"/>
      <c r="P242" s="171" t="n">
        <f aca="false">O242*H242</f>
        <v>0</v>
      </c>
      <c r="Q242" s="171" t="n">
        <v>0.00014</v>
      </c>
      <c r="R242" s="171" t="n">
        <f aca="false">Q242*H242</f>
        <v>0.000497</v>
      </c>
      <c r="S242" s="171" t="n">
        <v>0</v>
      </c>
      <c r="T242" s="172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3" t="s">
        <v>193</v>
      </c>
      <c r="AT242" s="173" t="s">
        <v>124</v>
      </c>
      <c r="AU242" s="173" t="s">
        <v>130</v>
      </c>
      <c r="AY242" s="3" t="s">
        <v>121</v>
      </c>
      <c r="BE242" s="174" t="n">
        <f aca="false">IF(N242="základní",J242,0)</f>
        <v>0</v>
      </c>
      <c r="BF242" s="174" t="n">
        <f aca="false">IF(N242="snížená",J242,0)</f>
        <v>0</v>
      </c>
      <c r="BG242" s="174" t="n">
        <f aca="false">IF(N242="zákl. přenesená",J242,0)</f>
        <v>0</v>
      </c>
      <c r="BH242" s="174" t="n">
        <f aca="false">IF(N242="sníž. přenesená",J242,0)</f>
        <v>0</v>
      </c>
      <c r="BI242" s="174" t="n">
        <f aca="false">IF(N242="nulová",J242,0)</f>
        <v>0</v>
      </c>
      <c r="BJ242" s="3" t="s">
        <v>130</v>
      </c>
      <c r="BK242" s="174" t="n">
        <f aca="false">ROUND(I242*H242,2)</f>
        <v>0</v>
      </c>
      <c r="BL242" s="3" t="s">
        <v>193</v>
      </c>
      <c r="BM242" s="173" t="s">
        <v>434</v>
      </c>
    </row>
    <row r="243" s="27" customFormat="true" ht="24.15" hidden="false" customHeight="true" outlineLevel="0" collapsed="false">
      <c r="A243" s="22"/>
      <c r="B243" s="160"/>
      <c r="C243" s="161" t="s">
        <v>435</v>
      </c>
      <c r="D243" s="161" t="s">
        <v>124</v>
      </c>
      <c r="E243" s="162" t="s">
        <v>436</v>
      </c>
      <c r="F243" s="168" t="s">
        <v>437</v>
      </c>
      <c r="G243" s="164" t="s">
        <v>127</v>
      </c>
      <c r="H243" s="165" t="n">
        <v>3.55</v>
      </c>
      <c r="I243" s="166"/>
      <c r="J243" s="167" t="n">
        <f aca="false">ROUND(I243*H243,2)</f>
        <v>0</v>
      </c>
      <c r="K243" s="194" t="s">
        <v>128</v>
      </c>
      <c r="L243" s="23"/>
      <c r="M243" s="169"/>
      <c r="N243" s="170" t="s">
        <v>40</v>
      </c>
      <c r="O243" s="60"/>
      <c r="P243" s="171" t="n">
        <f aca="false">O243*H243</f>
        <v>0</v>
      </c>
      <c r="Q243" s="171" t="n">
        <v>0.00012</v>
      </c>
      <c r="R243" s="171" t="n">
        <f aca="false">Q243*H243</f>
        <v>0.000426</v>
      </c>
      <c r="S243" s="171" t="n">
        <v>0</v>
      </c>
      <c r="T243" s="172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3" t="s">
        <v>193</v>
      </c>
      <c r="AT243" s="173" t="s">
        <v>124</v>
      </c>
      <c r="AU243" s="173" t="s">
        <v>130</v>
      </c>
      <c r="AY243" s="3" t="s">
        <v>121</v>
      </c>
      <c r="BE243" s="174" t="n">
        <f aca="false">IF(N243="základní",J243,0)</f>
        <v>0</v>
      </c>
      <c r="BF243" s="174" t="n">
        <f aca="false">IF(N243="snížená",J243,0)</f>
        <v>0</v>
      </c>
      <c r="BG243" s="174" t="n">
        <f aca="false">IF(N243="zákl. přenesená",J243,0)</f>
        <v>0</v>
      </c>
      <c r="BH243" s="174" t="n">
        <f aca="false">IF(N243="sníž. přenesená",J243,0)</f>
        <v>0</v>
      </c>
      <c r="BI243" s="174" t="n">
        <f aca="false">IF(N243="nulová",J243,0)</f>
        <v>0</v>
      </c>
      <c r="BJ243" s="3" t="s">
        <v>130</v>
      </c>
      <c r="BK243" s="174" t="n">
        <f aca="false">ROUND(I243*H243,2)</f>
        <v>0</v>
      </c>
      <c r="BL243" s="3" t="s">
        <v>193</v>
      </c>
      <c r="BM243" s="173" t="s">
        <v>438</v>
      </c>
    </row>
    <row r="244" s="27" customFormat="true" ht="24.15" hidden="false" customHeight="true" outlineLevel="0" collapsed="false">
      <c r="A244" s="22"/>
      <c r="B244" s="160"/>
      <c r="C244" s="161" t="s">
        <v>439</v>
      </c>
      <c r="D244" s="161" t="s">
        <v>124</v>
      </c>
      <c r="E244" s="162" t="s">
        <v>440</v>
      </c>
      <c r="F244" s="168" t="s">
        <v>441</v>
      </c>
      <c r="G244" s="164" t="s">
        <v>127</v>
      </c>
      <c r="H244" s="165" t="n">
        <v>3.55</v>
      </c>
      <c r="I244" s="166"/>
      <c r="J244" s="167" t="n">
        <f aca="false">ROUND(I244*H244,2)</f>
        <v>0</v>
      </c>
      <c r="K244" s="194" t="s">
        <v>128</v>
      </c>
      <c r="L244" s="23"/>
      <c r="M244" s="169"/>
      <c r="N244" s="170" t="s">
        <v>40</v>
      </c>
      <c r="O244" s="60"/>
      <c r="P244" s="171" t="n">
        <f aca="false">O244*H244</f>
        <v>0</v>
      </c>
      <c r="Q244" s="171" t="n">
        <v>0.00012</v>
      </c>
      <c r="R244" s="171" t="n">
        <f aca="false">Q244*H244</f>
        <v>0.000426</v>
      </c>
      <c r="S244" s="171" t="n">
        <v>0</v>
      </c>
      <c r="T244" s="172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3" t="s">
        <v>193</v>
      </c>
      <c r="AT244" s="173" t="s">
        <v>124</v>
      </c>
      <c r="AU244" s="173" t="s">
        <v>130</v>
      </c>
      <c r="AY244" s="3" t="s">
        <v>121</v>
      </c>
      <c r="BE244" s="174" t="n">
        <f aca="false">IF(N244="základní",J244,0)</f>
        <v>0</v>
      </c>
      <c r="BF244" s="174" t="n">
        <f aca="false">IF(N244="snížená",J244,0)</f>
        <v>0</v>
      </c>
      <c r="BG244" s="174" t="n">
        <f aca="false">IF(N244="zákl. přenesená",J244,0)</f>
        <v>0</v>
      </c>
      <c r="BH244" s="174" t="n">
        <f aca="false">IF(N244="sníž. přenesená",J244,0)</f>
        <v>0</v>
      </c>
      <c r="BI244" s="174" t="n">
        <f aca="false">IF(N244="nulová",J244,0)</f>
        <v>0</v>
      </c>
      <c r="BJ244" s="3" t="s">
        <v>130</v>
      </c>
      <c r="BK244" s="174" t="n">
        <f aca="false">ROUND(I244*H244,2)</f>
        <v>0</v>
      </c>
      <c r="BL244" s="3" t="s">
        <v>193</v>
      </c>
      <c r="BM244" s="173" t="s">
        <v>442</v>
      </c>
    </row>
    <row r="245" s="146" customFormat="true" ht="22.8" hidden="false" customHeight="true" outlineLevel="0" collapsed="false">
      <c r="B245" s="147"/>
      <c r="D245" s="148" t="s">
        <v>73</v>
      </c>
      <c r="E245" s="158" t="s">
        <v>443</v>
      </c>
      <c r="F245" s="158" t="s">
        <v>444</v>
      </c>
      <c r="I245" s="150"/>
      <c r="J245" s="159" t="n">
        <f aca="false">BK245</f>
        <v>0</v>
      </c>
      <c r="L245" s="147"/>
      <c r="M245" s="152"/>
      <c r="N245" s="153"/>
      <c r="O245" s="153"/>
      <c r="P245" s="154" t="n">
        <f aca="false">SUM(P246:P267)</f>
        <v>0</v>
      </c>
      <c r="Q245" s="153"/>
      <c r="R245" s="154" t="n">
        <f aca="false">SUM(R246:R267)</f>
        <v>0.24484276</v>
      </c>
      <c r="S245" s="153"/>
      <c r="T245" s="155" t="n">
        <f aca="false">SUM(T246:T267)</f>
        <v>0.05094044</v>
      </c>
      <c r="AR245" s="148" t="s">
        <v>130</v>
      </c>
      <c r="AT245" s="156" t="s">
        <v>73</v>
      </c>
      <c r="AU245" s="156" t="s">
        <v>79</v>
      </c>
      <c r="AY245" s="148" t="s">
        <v>121</v>
      </c>
      <c r="BK245" s="157" t="n">
        <f aca="false">SUM(BK246:BK267)</f>
        <v>0</v>
      </c>
    </row>
    <row r="246" s="27" customFormat="true" ht="16.5" hidden="false" customHeight="true" outlineLevel="0" collapsed="false">
      <c r="A246" s="22"/>
      <c r="B246" s="160"/>
      <c r="C246" s="161" t="s">
        <v>445</v>
      </c>
      <c r="D246" s="161" t="s">
        <v>124</v>
      </c>
      <c r="E246" s="162" t="s">
        <v>446</v>
      </c>
      <c r="F246" s="168" t="s">
        <v>447</v>
      </c>
      <c r="G246" s="164" t="s">
        <v>127</v>
      </c>
      <c r="H246" s="165" t="n">
        <v>164.324</v>
      </c>
      <c r="I246" s="166"/>
      <c r="J246" s="167" t="n">
        <f aca="false">ROUND(I246*H246,2)</f>
        <v>0</v>
      </c>
      <c r="K246" s="194" t="s">
        <v>128</v>
      </c>
      <c r="L246" s="23"/>
      <c r="M246" s="169"/>
      <c r="N246" s="170" t="s">
        <v>40</v>
      </c>
      <c r="O246" s="60"/>
      <c r="P246" s="171" t="n">
        <f aca="false">O246*H246</f>
        <v>0</v>
      </c>
      <c r="Q246" s="171" t="n">
        <v>0.001</v>
      </c>
      <c r="R246" s="171" t="n">
        <f aca="false">Q246*H246</f>
        <v>0.164324</v>
      </c>
      <c r="S246" s="171" t="n">
        <v>0.00031</v>
      </c>
      <c r="T246" s="172" t="n">
        <f aca="false">S246*H246</f>
        <v>0.05094044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3" t="s">
        <v>193</v>
      </c>
      <c r="AT246" s="173" t="s">
        <v>124</v>
      </c>
      <c r="AU246" s="173" t="s">
        <v>130</v>
      </c>
      <c r="AY246" s="3" t="s">
        <v>121</v>
      </c>
      <c r="BE246" s="174" t="n">
        <f aca="false">IF(N246="základní",J246,0)</f>
        <v>0</v>
      </c>
      <c r="BF246" s="174" t="n">
        <f aca="false">IF(N246="snížená",J246,0)</f>
        <v>0</v>
      </c>
      <c r="BG246" s="174" t="n">
        <f aca="false">IF(N246="zákl. přenesená",J246,0)</f>
        <v>0</v>
      </c>
      <c r="BH246" s="174" t="n">
        <f aca="false">IF(N246="sníž. přenesená",J246,0)</f>
        <v>0</v>
      </c>
      <c r="BI246" s="174" t="n">
        <f aca="false">IF(N246="nulová",J246,0)</f>
        <v>0</v>
      </c>
      <c r="BJ246" s="3" t="s">
        <v>130</v>
      </c>
      <c r="BK246" s="174" t="n">
        <f aca="false">ROUND(I246*H246,2)</f>
        <v>0</v>
      </c>
      <c r="BL246" s="3" t="s">
        <v>193</v>
      </c>
      <c r="BM246" s="173" t="s">
        <v>448</v>
      </c>
    </row>
    <row r="247" s="175" customFormat="true" ht="12.8" hidden="false" customHeight="false" outlineLevel="0" collapsed="false">
      <c r="B247" s="176"/>
      <c r="D247" s="177" t="s">
        <v>132</v>
      </c>
      <c r="E247" s="178"/>
      <c r="F247" s="179" t="s">
        <v>449</v>
      </c>
      <c r="H247" s="180" t="n">
        <v>45.8</v>
      </c>
      <c r="I247" s="181"/>
      <c r="L247" s="176"/>
      <c r="M247" s="182"/>
      <c r="N247" s="183"/>
      <c r="O247" s="183"/>
      <c r="P247" s="183"/>
      <c r="Q247" s="183"/>
      <c r="R247" s="183"/>
      <c r="S247" s="183"/>
      <c r="T247" s="184"/>
      <c r="AT247" s="178" t="s">
        <v>132</v>
      </c>
      <c r="AU247" s="178" t="s">
        <v>130</v>
      </c>
      <c r="AV247" s="175" t="s">
        <v>130</v>
      </c>
      <c r="AW247" s="175" t="s">
        <v>31</v>
      </c>
      <c r="AX247" s="175" t="s">
        <v>74</v>
      </c>
      <c r="AY247" s="178" t="s">
        <v>121</v>
      </c>
    </row>
    <row r="248" s="175" customFormat="true" ht="12.8" hidden="false" customHeight="false" outlineLevel="0" collapsed="false">
      <c r="B248" s="176"/>
      <c r="D248" s="177" t="s">
        <v>132</v>
      </c>
      <c r="E248" s="178"/>
      <c r="F248" s="179" t="s">
        <v>450</v>
      </c>
      <c r="H248" s="180" t="n">
        <v>17.16</v>
      </c>
      <c r="I248" s="181"/>
      <c r="L248" s="176"/>
      <c r="M248" s="182"/>
      <c r="N248" s="183"/>
      <c r="O248" s="183"/>
      <c r="P248" s="183"/>
      <c r="Q248" s="183"/>
      <c r="R248" s="183"/>
      <c r="S248" s="183"/>
      <c r="T248" s="184"/>
      <c r="AT248" s="178" t="s">
        <v>132</v>
      </c>
      <c r="AU248" s="178" t="s">
        <v>130</v>
      </c>
      <c r="AV248" s="175" t="s">
        <v>130</v>
      </c>
      <c r="AW248" s="175" t="s">
        <v>31</v>
      </c>
      <c r="AX248" s="175" t="s">
        <v>74</v>
      </c>
      <c r="AY248" s="178" t="s">
        <v>121</v>
      </c>
    </row>
    <row r="249" s="175" customFormat="true" ht="12.8" hidden="false" customHeight="false" outlineLevel="0" collapsed="false">
      <c r="B249" s="176"/>
      <c r="D249" s="177" t="s">
        <v>132</v>
      </c>
      <c r="E249" s="178"/>
      <c r="F249" s="179" t="s">
        <v>451</v>
      </c>
      <c r="H249" s="180" t="n">
        <v>9.688</v>
      </c>
      <c r="I249" s="181"/>
      <c r="L249" s="176"/>
      <c r="M249" s="182"/>
      <c r="N249" s="183"/>
      <c r="O249" s="183"/>
      <c r="P249" s="183"/>
      <c r="Q249" s="183"/>
      <c r="R249" s="183"/>
      <c r="S249" s="183"/>
      <c r="T249" s="184"/>
      <c r="AT249" s="178" t="s">
        <v>132</v>
      </c>
      <c r="AU249" s="178" t="s">
        <v>130</v>
      </c>
      <c r="AV249" s="175" t="s">
        <v>130</v>
      </c>
      <c r="AW249" s="175" t="s">
        <v>31</v>
      </c>
      <c r="AX249" s="175" t="s">
        <v>74</v>
      </c>
      <c r="AY249" s="178" t="s">
        <v>121</v>
      </c>
    </row>
    <row r="250" s="175" customFormat="true" ht="12.8" hidden="false" customHeight="false" outlineLevel="0" collapsed="false">
      <c r="B250" s="176"/>
      <c r="D250" s="177" t="s">
        <v>132</v>
      </c>
      <c r="E250" s="178"/>
      <c r="F250" s="179" t="s">
        <v>452</v>
      </c>
      <c r="H250" s="180" t="n">
        <v>54.444</v>
      </c>
      <c r="I250" s="181"/>
      <c r="L250" s="176"/>
      <c r="M250" s="182"/>
      <c r="N250" s="183"/>
      <c r="O250" s="183"/>
      <c r="P250" s="183"/>
      <c r="Q250" s="183"/>
      <c r="R250" s="183"/>
      <c r="S250" s="183"/>
      <c r="T250" s="184"/>
      <c r="AT250" s="178" t="s">
        <v>132</v>
      </c>
      <c r="AU250" s="178" t="s">
        <v>130</v>
      </c>
      <c r="AV250" s="175" t="s">
        <v>130</v>
      </c>
      <c r="AW250" s="175" t="s">
        <v>31</v>
      </c>
      <c r="AX250" s="175" t="s">
        <v>74</v>
      </c>
      <c r="AY250" s="178" t="s">
        <v>121</v>
      </c>
    </row>
    <row r="251" s="175" customFormat="true" ht="12.8" hidden="false" customHeight="false" outlineLevel="0" collapsed="false">
      <c r="B251" s="176"/>
      <c r="D251" s="177" t="s">
        <v>132</v>
      </c>
      <c r="E251" s="178"/>
      <c r="F251" s="179" t="s">
        <v>453</v>
      </c>
      <c r="H251" s="180" t="n">
        <v>37.232</v>
      </c>
      <c r="I251" s="181"/>
      <c r="L251" s="176"/>
      <c r="M251" s="182"/>
      <c r="N251" s="183"/>
      <c r="O251" s="183"/>
      <c r="P251" s="183"/>
      <c r="Q251" s="183"/>
      <c r="R251" s="183"/>
      <c r="S251" s="183"/>
      <c r="T251" s="184"/>
      <c r="AT251" s="178" t="s">
        <v>132</v>
      </c>
      <c r="AU251" s="178" t="s">
        <v>130</v>
      </c>
      <c r="AV251" s="175" t="s">
        <v>130</v>
      </c>
      <c r="AW251" s="175" t="s">
        <v>31</v>
      </c>
      <c r="AX251" s="175" t="s">
        <v>74</v>
      </c>
      <c r="AY251" s="178" t="s">
        <v>121</v>
      </c>
    </row>
    <row r="252" s="185" customFormat="true" ht="12.8" hidden="false" customHeight="false" outlineLevel="0" collapsed="false">
      <c r="B252" s="186"/>
      <c r="D252" s="177" t="s">
        <v>132</v>
      </c>
      <c r="E252" s="187"/>
      <c r="F252" s="188" t="s">
        <v>138</v>
      </c>
      <c r="H252" s="189" t="n">
        <v>164.324</v>
      </c>
      <c r="I252" s="190"/>
      <c r="L252" s="186"/>
      <c r="M252" s="191"/>
      <c r="N252" s="192"/>
      <c r="O252" s="192"/>
      <c r="P252" s="192"/>
      <c r="Q252" s="192"/>
      <c r="R252" s="192"/>
      <c r="S252" s="192"/>
      <c r="T252" s="193"/>
      <c r="AT252" s="187" t="s">
        <v>132</v>
      </c>
      <c r="AU252" s="187" t="s">
        <v>130</v>
      </c>
      <c r="AV252" s="185" t="s">
        <v>129</v>
      </c>
      <c r="AW252" s="185" t="s">
        <v>31</v>
      </c>
      <c r="AX252" s="185" t="s">
        <v>79</v>
      </c>
      <c r="AY252" s="187" t="s">
        <v>121</v>
      </c>
    </row>
    <row r="253" s="27" customFormat="true" ht="24.15" hidden="false" customHeight="true" outlineLevel="0" collapsed="false">
      <c r="A253" s="22"/>
      <c r="B253" s="160"/>
      <c r="C253" s="161" t="s">
        <v>454</v>
      </c>
      <c r="D253" s="161" t="s">
        <v>124</v>
      </c>
      <c r="E253" s="162" t="s">
        <v>455</v>
      </c>
      <c r="F253" s="168" t="s">
        <v>456</v>
      </c>
      <c r="G253" s="164" t="s">
        <v>127</v>
      </c>
      <c r="H253" s="165" t="n">
        <v>164.324</v>
      </c>
      <c r="I253" s="166"/>
      <c r="J253" s="167" t="n">
        <f aca="false">ROUND(I253*H253,2)</f>
        <v>0</v>
      </c>
      <c r="K253" s="194" t="s">
        <v>128</v>
      </c>
      <c r="L253" s="23"/>
      <c r="M253" s="169"/>
      <c r="N253" s="170" t="s">
        <v>40</v>
      </c>
      <c r="O253" s="60"/>
      <c r="P253" s="171" t="n">
        <f aca="false">O253*H253</f>
        <v>0</v>
      </c>
      <c r="Q253" s="171" t="n">
        <v>0</v>
      </c>
      <c r="R253" s="171" t="n">
        <f aca="false">Q253*H253</f>
        <v>0</v>
      </c>
      <c r="S253" s="171" t="n">
        <v>0</v>
      </c>
      <c r="T253" s="172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3" t="s">
        <v>193</v>
      </c>
      <c r="AT253" s="173" t="s">
        <v>124</v>
      </c>
      <c r="AU253" s="173" t="s">
        <v>130</v>
      </c>
      <c r="AY253" s="3" t="s">
        <v>121</v>
      </c>
      <c r="BE253" s="174" t="n">
        <f aca="false">IF(N253="základní",J253,0)</f>
        <v>0</v>
      </c>
      <c r="BF253" s="174" t="n">
        <f aca="false">IF(N253="snížená",J253,0)</f>
        <v>0</v>
      </c>
      <c r="BG253" s="174" t="n">
        <f aca="false">IF(N253="zákl. přenesená",J253,0)</f>
        <v>0</v>
      </c>
      <c r="BH253" s="174" t="n">
        <f aca="false">IF(N253="sníž. přenesená",J253,0)</f>
        <v>0</v>
      </c>
      <c r="BI253" s="174" t="n">
        <f aca="false">IF(N253="nulová",J253,0)</f>
        <v>0</v>
      </c>
      <c r="BJ253" s="3" t="s">
        <v>130</v>
      </c>
      <c r="BK253" s="174" t="n">
        <f aca="false">ROUND(I253*H253,2)</f>
        <v>0</v>
      </c>
      <c r="BL253" s="3" t="s">
        <v>193</v>
      </c>
      <c r="BM253" s="173" t="s">
        <v>457</v>
      </c>
    </row>
    <row r="254" s="175" customFormat="true" ht="12.8" hidden="false" customHeight="false" outlineLevel="0" collapsed="false">
      <c r="B254" s="176"/>
      <c r="D254" s="177" t="s">
        <v>132</v>
      </c>
      <c r="E254" s="178"/>
      <c r="F254" s="179" t="s">
        <v>449</v>
      </c>
      <c r="H254" s="180" t="n">
        <v>45.8</v>
      </c>
      <c r="I254" s="181"/>
      <c r="L254" s="176"/>
      <c r="M254" s="182"/>
      <c r="N254" s="183"/>
      <c r="O254" s="183"/>
      <c r="P254" s="183"/>
      <c r="Q254" s="183"/>
      <c r="R254" s="183"/>
      <c r="S254" s="183"/>
      <c r="T254" s="184"/>
      <c r="AT254" s="178" t="s">
        <v>132</v>
      </c>
      <c r="AU254" s="178" t="s">
        <v>130</v>
      </c>
      <c r="AV254" s="175" t="s">
        <v>130</v>
      </c>
      <c r="AW254" s="175" t="s">
        <v>31</v>
      </c>
      <c r="AX254" s="175" t="s">
        <v>74</v>
      </c>
      <c r="AY254" s="178" t="s">
        <v>121</v>
      </c>
    </row>
    <row r="255" s="175" customFormat="true" ht="12.8" hidden="false" customHeight="false" outlineLevel="0" collapsed="false">
      <c r="B255" s="176"/>
      <c r="D255" s="177" t="s">
        <v>132</v>
      </c>
      <c r="E255" s="178"/>
      <c r="F255" s="179" t="s">
        <v>450</v>
      </c>
      <c r="H255" s="180" t="n">
        <v>17.16</v>
      </c>
      <c r="I255" s="181"/>
      <c r="L255" s="176"/>
      <c r="M255" s="182"/>
      <c r="N255" s="183"/>
      <c r="O255" s="183"/>
      <c r="P255" s="183"/>
      <c r="Q255" s="183"/>
      <c r="R255" s="183"/>
      <c r="S255" s="183"/>
      <c r="T255" s="184"/>
      <c r="AT255" s="178" t="s">
        <v>132</v>
      </c>
      <c r="AU255" s="178" t="s">
        <v>130</v>
      </c>
      <c r="AV255" s="175" t="s">
        <v>130</v>
      </c>
      <c r="AW255" s="175" t="s">
        <v>31</v>
      </c>
      <c r="AX255" s="175" t="s">
        <v>74</v>
      </c>
      <c r="AY255" s="178" t="s">
        <v>121</v>
      </c>
    </row>
    <row r="256" s="175" customFormat="true" ht="12.8" hidden="false" customHeight="false" outlineLevel="0" collapsed="false">
      <c r="B256" s="176"/>
      <c r="D256" s="177" t="s">
        <v>132</v>
      </c>
      <c r="E256" s="178"/>
      <c r="F256" s="179" t="s">
        <v>451</v>
      </c>
      <c r="H256" s="180" t="n">
        <v>9.688</v>
      </c>
      <c r="I256" s="181"/>
      <c r="L256" s="176"/>
      <c r="M256" s="182"/>
      <c r="N256" s="183"/>
      <c r="O256" s="183"/>
      <c r="P256" s="183"/>
      <c r="Q256" s="183"/>
      <c r="R256" s="183"/>
      <c r="S256" s="183"/>
      <c r="T256" s="184"/>
      <c r="AT256" s="178" t="s">
        <v>132</v>
      </c>
      <c r="AU256" s="178" t="s">
        <v>130</v>
      </c>
      <c r="AV256" s="175" t="s">
        <v>130</v>
      </c>
      <c r="AW256" s="175" t="s">
        <v>31</v>
      </c>
      <c r="AX256" s="175" t="s">
        <v>74</v>
      </c>
      <c r="AY256" s="178" t="s">
        <v>121</v>
      </c>
    </row>
    <row r="257" s="175" customFormat="true" ht="12.8" hidden="false" customHeight="false" outlineLevel="0" collapsed="false">
      <c r="B257" s="176"/>
      <c r="D257" s="177" t="s">
        <v>132</v>
      </c>
      <c r="E257" s="178"/>
      <c r="F257" s="179" t="s">
        <v>452</v>
      </c>
      <c r="H257" s="180" t="n">
        <v>54.444</v>
      </c>
      <c r="I257" s="181"/>
      <c r="L257" s="176"/>
      <c r="M257" s="182"/>
      <c r="N257" s="183"/>
      <c r="O257" s="183"/>
      <c r="P257" s="183"/>
      <c r="Q257" s="183"/>
      <c r="R257" s="183"/>
      <c r="S257" s="183"/>
      <c r="T257" s="184"/>
      <c r="AT257" s="178" t="s">
        <v>132</v>
      </c>
      <c r="AU257" s="178" t="s">
        <v>130</v>
      </c>
      <c r="AV257" s="175" t="s">
        <v>130</v>
      </c>
      <c r="AW257" s="175" t="s">
        <v>31</v>
      </c>
      <c r="AX257" s="175" t="s">
        <v>74</v>
      </c>
      <c r="AY257" s="178" t="s">
        <v>121</v>
      </c>
    </row>
    <row r="258" s="175" customFormat="true" ht="12.8" hidden="false" customHeight="false" outlineLevel="0" collapsed="false">
      <c r="B258" s="176"/>
      <c r="D258" s="177" t="s">
        <v>132</v>
      </c>
      <c r="E258" s="178"/>
      <c r="F258" s="179" t="s">
        <v>453</v>
      </c>
      <c r="H258" s="180" t="n">
        <v>37.232</v>
      </c>
      <c r="I258" s="181"/>
      <c r="L258" s="176"/>
      <c r="M258" s="182"/>
      <c r="N258" s="183"/>
      <c r="O258" s="183"/>
      <c r="P258" s="183"/>
      <c r="Q258" s="183"/>
      <c r="R258" s="183"/>
      <c r="S258" s="183"/>
      <c r="T258" s="184"/>
      <c r="AT258" s="178" t="s">
        <v>132</v>
      </c>
      <c r="AU258" s="178" t="s">
        <v>130</v>
      </c>
      <c r="AV258" s="175" t="s">
        <v>130</v>
      </c>
      <c r="AW258" s="175" t="s">
        <v>31</v>
      </c>
      <c r="AX258" s="175" t="s">
        <v>74</v>
      </c>
      <c r="AY258" s="178" t="s">
        <v>121</v>
      </c>
    </row>
    <row r="259" s="185" customFormat="true" ht="12.8" hidden="false" customHeight="false" outlineLevel="0" collapsed="false">
      <c r="B259" s="186"/>
      <c r="D259" s="177" t="s">
        <v>132</v>
      </c>
      <c r="E259" s="187"/>
      <c r="F259" s="188" t="s">
        <v>138</v>
      </c>
      <c r="H259" s="189" t="n">
        <v>164.324</v>
      </c>
      <c r="I259" s="190"/>
      <c r="L259" s="186"/>
      <c r="M259" s="191"/>
      <c r="N259" s="192"/>
      <c r="O259" s="192"/>
      <c r="P259" s="192"/>
      <c r="Q259" s="192"/>
      <c r="R259" s="192"/>
      <c r="S259" s="192"/>
      <c r="T259" s="193"/>
      <c r="AT259" s="187" t="s">
        <v>132</v>
      </c>
      <c r="AU259" s="187" t="s">
        <v>130</v>
      </c>
      <c r="AV259" s="185" t="s">
        <v>129</v>
      </c>
      <c r="AW259" s="185" t="s">
        <v>31</v>
      </c>
      <c r="AX259" s="185" t="s">
        <v>79</v>
      </c>
      <c r="AY259" s="187" t="s">
        <v>121</v>
      </c>
    </row>
    <row r="260" s="27" customFormat="true" ht="24.15" hidden="false" customHeight="true" outlineLevel="0" collapsed="false">
      <c r="A260" s="22"/>
      <c r="B260" s="160"/>
      <c r="C260" s="161" t="s">
        <v>458</v>
      </c>
      <c r="D260" s="161" t="s">
        <v>124</v>
      </c>
      <c r="E260" s="162" t="s">
        <v>459</v>
      </c>
      <c r="F260" s="168" t="s">
        <v>460</v>
      </c>
      <c r="G260" s="164" t="s">
        <v>127</v>
      </c>
      <c r="H260" s="165" t="n">
        <v>164.324</v>
      </c>
      <c r="I260" s="166"/>
      <c r="J260" s="167" t="n">
        <f aca="false">ROUND(I260*H260,2)</f>
        <v>0</v>
      </c>
      <c r="K260" s="194" t="s">
        <v>128</v>
      </c>
      <c r="L260" s="23"/>
      <c r="M260" s="169"/>
      <c r="N260" s="170" t="s">
        <v>40</v>
      </c>
      <c r="O260" s="60"/>
      <c r="P260" s="171" t="n">
        <f aca="false">O260*H260</f>
        <v>0</v>
      </c>
      <c r="Q260" s="171" t="n">
        <v>0.0002</v>
      </c>
      <c r="R260" s="171" t="n">
        <f aca="false">Q260*H260</f>
        <v>0.0328648</v>
      </c>
      <c r="S260" s="171" t="n">
        <v>0</v>
      </c>
      <c r="T260" s="172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3" t="s">
        <v>193</v>
      </c>
      <c r="AT260" s="173" t="s">
        <v>124</v>
      </c>
      <c r="AU260" s="173" t="s">
        <v>130</v>
      </c>
      <c r="AY260" s="3" t="s">
        <v>121</v>
      </c>
      <c r="BE260" s="174" t="n">
        <f aca="false">IF(N260="základní",J260,0)</f>
        <v>0</v>
      </c>
      <c r="BF260" s="174" t="n">
        <f aca="false">IF(N260="snížená",J260,0)</f>
        <v>0</v>
      </c>
      <c r="BG260" s="174" t="n">
        <f aca="false">IF(N260="zákl. přenesená",J260,0)</f>
        <v>0</v>
      </c>
      <c r="BH260" s="174" t="n">
        <f aca="false">IF(N260="sníž. přenesená",J260,0)</f>
        <v>0</v>
      </c>
      <c r="BI260" s="174" t="n">
        <f aca="false">IF(N260="nulová",J260,0)</f>
        <v>0</v>
      </c>
      <c r="BJ260" s="3" t="s">
        <v>130</v>
      </c>
      <c r="BK260" s="174" t="n">
        <f aca="false">ROUND(I260*H260,2)</f>
        <v>0</v>
      </c>
      <c r="BL260" s="3" t="s">
        <v>193</v>
      </c>
      <c r="BM260" s="173" t="s">
        <v>461</v>
      </c>
    </row>
    <row r="261" s="175" customFormat="true" ht="12.8" hidden="false" customHeight="false" outlineLevel="0" collapsed="false">
      <c r="B261" s="176"/>
      <c r="D261" s="177" t="s">
        <v>132</v>
      </c>
      <c r="E261" s="178"/>
      <c r="F261" s="179" t="s">
        <v>449</v>
      </c>
      <c r="H261" s="180" t="n">
        <v>45.8</v>
      </c>
      <c r="I261" s="181"/>
      <c r="L261" s="176"/>
      <c r="M261" s="182"/>
      <c r="N261" s="183"/>
      <c r="O261" s="183"/>
      <c r="P261" s="183"/>
      <c r="Q261" s="183"/>
      <c r="R261" s="183"/>
      <c r="S261" s="183"/>
      <c r="T261" s="184"/>
      <c r="AT261" s="178" t="s">
        <v>132</v>
      </c>
      <c r="AU261" s="178" t="s">
        <v>130</v>
      </c>
      <c r="AV261" s="175" t="s">
        <v>130</v>
      </c>
      <c r="AW261" s="175" t="s">
        <v>31</v>
      </c>
      <c r="AX261" s="175" t="s">
        <v>74</v>
      </c>
      <c r="AY261" s="178" t="s">
        <v>121</v>
      </c>
    </row>
    <row r="262" s="175" customFormat="true" ht="12.8" hidden="false" customHeight="false" outlineLevel="0" collapsed="false">
      <c r="B262" s="176"/>
      <c r="D262" s="177" t="s">
        <v>132</v>
      </c>
      <c r="E262" s="178"/>
      <c r="F262" s="179" t="s">
        <v>450</v>
      </c>
      <c r="H262" s="180" t="n">
        <v>17.16</v>
      </c>
      <c r="I262" s="181"/>
      <c r="L262" s="176"/>
      <c r="M262" s="182"/>
      <c r="N262" s="183"/>
      <c r="O262" s="183"/>
      <c r="P262" s="183"/>
      <c r="Q262" s="183"/>
      <c r="R262" s="183"/>
      <c r="S262" s="183"/>
      <c r="T262" s="184"/>
      <c r="AT262" s="178" t="s">
        <v>132</v>
      </c>
      <c r="AU262" s="178" t="s">
        <v>130</v>
      </c>
      <c r="AV262" s="175" t="s">
        <v>130</v>
      </c>
      <c r="AW262" s="175" t="s">
        <v>31</v>
      </c>
      <c r="AX262" s="175" t="s">
        <v>74</v>
      </c>
      <c r="AY262" s="178" t="s">
        <v>121</v>
      </c>
    </row>
    <row r="263" s="175" customFormat="true" ht="12.8" hidden="false" customHeight="false" outlineLevel="0" collapsed="false">
      <c r="B263" s="176"/>
      <c r="D263" s="177" t="s">
        <v>132</v>
      </c>
      <c r="E263" s="178"/>
      <c r="F263" s="179" t="s">
        <v>451</v>
      </c>
      <c r="H263" s="180" t="n">
        <v>9.688</v>
      </c>
      <c r="I263" s="181"/>
      <c r="L263" s="176"/>
      <c r="M263" s="182"/>
      <c r="N263" s="183"/>
      <c r="O263" s="183"/>
      <c r="P263" s="183"/>
      <c r="Q263" s="183"/>
      <c r="R263" s="183"/>
      <c r="S263" s="183"/>
      <c r="T263" s="184"/>
      <c r="AT263" s="178" t="s">
        <v>132</v>
      </c>
      <c r="AU263" s="178" t="s">
        <v>130</v>
      </c>
      <c r="AV263" s="175" t="s">
        <v>130</v>
      </c>
      <c r="AW263" s="175" t="s">
        <v>31</v>
      </c>
      <c r="AX263" s="175" t="s">
        <v>74</v>
      </c>
      <c r="AY263" s="178" t="s">
        <v>121</v>
      </c>
    </row>
    <row r="264" s="175" customFormat="true" ht="12.8" hidden="false" customHeight="false" outlineLevel="0" collapsed="false">
      <c r="B264" s="176"/>
      <c r="D264" s="177" t="s">
        <v>132</v>
      </c>
      <c r="E264" s="178"/>
      <c r="F264" s="179" t="s">
        <v>452</v>
      </c>
      <c r="H264" s="180" t="n">
        <v>54.444</v>
      </c>
      <c r="I264" s="181"/>
      <c r="L264" s="176"/>
      <c r="M264" s="182"/>
      <c r="N264" s="183"/>
      <c r="O264" s="183"/>
      <c r="P264" s="183"/>
      <c r="Q264" s="183"/>
      <c r="R264" s="183"/>
      <c r="S264" s="183"/>
      <c r="T264" s="184"/>
      <c r="AT264" s="178" t="s">
        <v>132</v>
      </c>
      <c r="AU264" s="178" t="s">
        <v>130</v>
      </c>
      <c r="AV264" s="175" t="s">
        <v>130</v>
      </c>
      <c r="AW264" s="175" t="s">
        <v>31</v>
      </c>
      <c r="AX264" s="175" t="s">
        <v>74</v>
      </c>
      <c r="AY264" s="178" t="s">
        <v>121</v>
      </c>
    </row>
    <row r="265" s="175" customFormat="true" ht="12.8" hidden="false" customHeight="false" outlineLevel="0" collapsed="false">
      <c r="B265" s="176"/>
      <c r="D265" s="177" t="s">
        <v>132</v>
      </c>
      <c r="E265" s="178"/>
      <c r="F265" s="179" t="s">
        <v>453</v>
      </c>
      <c r="H265" s="180" t="n">
        <v>37.232</v>
      </c>
      <c r="I265" s="181"/>
      <c r="L265" s="176"/>
      <c r="M265" s="182"/>
      <c r="N265" s="183"/>
      <c r="O265" s="183"/>
      <c r="P265" s="183"/>
      <c r="Q265" s="183"/>
      <c r="R265" s="183"/>
      <c r="S265" s="183"/>
      <c r="T265" s="184"/>
      <c r="AT265" s="178" t="s">
        <v>132</v>
      </c>
      <c r="AU265" s="178" t="s">
        <v>130</v>
      </c>
      <c r="AV265" s="175" t="s">
        <v>130</v>
      </c>
      <c r="AW265" s="175" t="s">
        <v>31</v>
      </c>
      <c r="AX265" s="175" t="s">
        <v>74</v>
      </c>
      <c r="AY265" s="178" t="s">
        <v>121</v>
      </c>
    </row>
    <row r="266" s="185" customFormat="true" ht="12.8" hidden="false" customHeight="false" outlineLevel="0" collapsed="false">
      <c r="B266" s="186"/>
      <c r="D266" s="177" t="s">
        <v>132</v>
      </c>
      <c r="E266" s="187"/>
      <c r="F266" s="188" t="s">
        <v>138</v>
      </c>
      <c r="H266" s="189" t="n">
        <v>164.324</v>
      </c>
      <c r="I266" s="190"/>
      <c r="L266" s="186"/>
      <c r="M266" s="191"/>
      <c r="N266" s="192"/>
      <c r="O266" s="192"/>
      <c r="P266" s="192"/>
      <c r="Q266" s="192"/>
      <c r="R266" s="192"/>
      <c r="S266" s="192"/>
      <c r="T266" s="193"/>
      <c r="AT266" s="187" t="s">
        <v>132</v>
      </c>
      <c r="AU266" s="187" t="s">
        <v>130</v>
      </c>
      <c r="AV266" s="185" t="s">
        <v>129</v>
      </c>
      <c r="AW266" s="185" t="s">
        <v>31</v>
      </c>
      <c r="AX266" s="185" t="s">
        <v>79</v>
      </c>
      <c r="AY266" s="187" t="s">
        <v>121</v>
      </c>
    </row>
    <row r="267" s="27" customFormat="true" ht="24.15" hidden="false" customHeight="true" outlineLevel="0" collapsed="false">
      <c r="A267" s="22"/>
      <c r="B267" s="160"/>
      <c r="C267" s="161" t="s">
        <v>462</v>
      </c>
      <c r="D267" s="161" t="s">
        <v>124</v>
      </c>
      <c r="E267" s="162" t="s">
        <v>463</v>
      </c>
      <c r="F267" s="168" t="s">
        <v>464</v>
      </c>
      <c r="G267" s="164" t="s">
        <v>127</v>
      </c>
      <c r="H267" s="165" t="n">
        <v>164.324</v>
      </c>
      <c r="I267" s="166"/>
      <c r="J267" s="167" t="n">
        <f aca="false">ROUND(I267*H267,2)</f>
        <v>0</v>
      </c>
      <c r="K267" s="194" t="s">
        <v>128</v>
      </c>
      <c r="L267" s="23"/>
      <c r="M267" s="169"/>
      <c r="N267" s="170" t="s">
        <v>40</v>
      </c>
      <c r="O267" s="60"/>
      <c r="P267" s="171" t="n">
        <f aca="false">O267*H267</f>
        <v>0</v>
      </c>
      <c r="Q267" s="171" t="n">
        <v>0.00029</v>
      </c>
      <c r="R267" s="171" t="n">
        <f aca="false">Q267*H267</f>
        <v>0.04765396</v>
      </c>
      <c r="S267" s="171" t="n">
        <v>0</v>
      </c>
      <c r="T267" s="172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3" t="s">
        <v>193</v>
      </c>
      <c r="AT267" s="173" t="s">
        <v>124</v>
      </c>
      <c r="AU267" s="173" t="s">
        <v>130</v>
      </c>
      <c r="AY267" s="3" t="s">
        <v>121</v>
      </c>
      <c r="BE267" s="174" t="n">
        <f aca="false">IF(N267="základní",J267,0)</f>
        <v>0</v>
      </c>
      <c r="BF267" s="174" t="n">
        <f aca="false">IF(N267="snížená",J267,0)</f>
        <v>0</v>
      </c>
      <c r="BG267" s="174" t="n">
        <f aca="false">IF(N267="zákl. přenesená",J267,0)</f>
        <v>0</v>
      </c>
      <c r="BH267" s="174" t="n">
        <f aca="false">IF(N267="sníž. přenesená",J267,0)</f>
        <v>0</v>
      </c>
      <c r="BI267" s="174" t="n">
        <f aca="false">IF(N267="nulová",J267,0)</f>
        <v>0</v>
      </c>
      <c r="BJ267" s="3" t="s">
        <v>130</v>
      </c>
      <c r="BK267" s="174" t="n">
        <f aca="false">ROUND(I267*H267,2)</f>
        <v>0</v>
      </c>
      <c r="BL267" s="3" t="s">
        <v>193</v>
      </c>
      <c r="BM267" s="173" t="s">
        <v>465</v>
      </c>
    </row>
    <row r="268" s="146" customFormat="true" ht="25.9" hidden="false" customHeight="true" outlineLevel="0" collapsed="false">
      <c r="B268" s="147"/>
      <c r="D268" s="148" t="s">
        <v>73</v>
      </c>
      <c r="E268" s="149" t="s">
        <v>466</v>
      </c>
      <c r="F268" s="149" t="s">
        <v>467</v>
      </c>
      <c r="I268" s="150"/>
      <c r="J268" s="151" t="n">
        <f aca="false">BK268</f>
        <v>0</v>
      </c>
      <c r="L268" s="147"/>
      <c r="M268" s="152"/>
      <c r="N268" s="153"/>
      <c r="O268" s="153"/>
      <c r="P268" s="154" t="n">
        <f aca="false">SUM(P269:P275)</f>
        <v>0</v>
      </c>
      <c r="Q268" s="153"/>
      <c r="R268" s="154" t="n">
        <f aca="false">SUM(R269:R275)</f>
        <v>0</v>
      </c>
      <c r="S268" s="153"/>
      <c r="T268" s="155" t="n">
        <f aca="false">SUM(T269:T275)</f>
        <v>0</v>
      </c>
      <c r="AR268" s="148" t="s">
        <v>129</v>
      </c>
      <c r="AT268" s="156" t="s">
        <v>73</v>
      </c>
      <c r="AU268" s="156" t="s">
        <v>74</v>
      </c>
      <c r="AY268" s="148" t="s">
        <v>121</v>
      </c>
      <c r="BK268" s="157" t="n">
        <f aca="false">SUM(BK269:BK275)</f>
        <v>0</v>
      </c>
    </row>
    <row r="269" s="27" customFormat="true" ht="16.5" hidden="false" customHeight="true" outlineLevel="0" collapsed="false">
      <c r="A269" s="22"/>
      <c r="B269" s="160"/>
      <c r="C269" s="161" t="s">
        <v>468</v>
      </c>
      <c r="D269" s="161" t="s">
        <v>124</v>
      </c>
      <c r="E269" s="162" t="s">
        <v>469</v>
      </c>
      <c r="F269" s="168" t="s">
        <v>470</v>
      </c>
      <c r="G269" s="164" t="s">
        <v>169</v>
      </c>
      <c r="H269" s="165" t="n">
        <v>3</v>
      </c>
      <c r="I269" s="166"/>
      <c r="J269" s="167" t="n">
        <f aca="false">ROUND(I269*H269,2)</f>
        <v>0</v>
      </c>
      <c r="K269" s="194" t="s">
        <v>128</v>
      </c>
      <c r="L269" s="23"/>
      <c r="M269" s="169"/>
      <c r="N269" s="170" t="s">
        <v>40</v>
      </c>
      <c r="O269" s="60"/>
      <c r="P269" s="171" t="n">
        <f aca="false">O269*H269</f>
        <v>0</v>
      </c>
      <c r="Q269" s="171" t="n">
        <v>0</v>
      </c>
      <c r="R269" s="171" t="n">
        <f aca="false">Q269*H269</f>
        <v>0</v>
      </c>
      <c r="S269" s="171" t="n">
        <v>0</v>
      </c>
      <c r="T269" s="172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3" t="s">
        <v>471</v>
      </c>
      <c r="AT269" s="173" t="s">
        <v>124</v>
      </c>
      <c r="AU269" s="173" t="s">
        <v>79</v>
      </c>
      <c r="AY269" s="3" t="s">
        <v>121</v>
      </c>
      <c r="BE269" s="174" t="n">
        <f aca="false">IF(N269="základní",J269,0)</f>
        <v>0</v>
      </c>
      <c r="BF269" s="174" t="n">
        <f aca="false">IF(N269="snížená",J269,0)</f>
        <v>0</v>
      </c>
      <c r="BG269" s="174" t="n">
        <f aca="false">IF(N269="zákl. přenesená",J269,0)</f>
        <v>0</v>
      </c>
      <c r="BH269" s="174" t="n">
        <f aca="false">IF(N269="sníž. přenesená",J269,0)</f>
        <v>0</v>
      </c>
      <c r="BI269" s="174" t="n">
        <f aca="false">IF(N269="nulová",J269,0)</f>
        <v>0</v>
      </c>
      <c r="BJ269" s="3" t="s">
        <v>130</v>
      </c>
      <c r="BK269" s="174" t="n">
        <f aca="false">ROUND(I269*H269,2)</f>
        <v>0</v>
      </c>
      <c r="BL269" s="3" t="s">
        <v>471</v>
      </c>
      <c r="BM269" s="173" t="s">
        <v>472</v>
      </c>
    </row>
    <row r="270" s="175" customFormat="true" ht="12.8" hidden="false" customHeight="false" outlineLevel="0" collapsed="false">
      <c r="B270" s="176"/>
      <c r="D270" s="177" t="s">
        <v>132</v>
      </c>
      <c r="E270" s="178"/>
      <c r="F270" s="179" t="s">
        <v>473</v>
      </c>
      <c r="H270" s="180" t="n">
        <v>3</v>
      </c>
      <c r="I270" s="181"/>
      <c r="L270" s="176"/>
      <c r="M270" s="182"/>
      <c r="N270" s="183"/>
      <c r="O270" s="183"/>
      <c r="P270" s="183"/>
      <c r="Q270" s="183"/>
      <c r="R270" s="183"/>
      <c r="S270" s="183"/>
      <c r="T270" s="184"/>
      <c r="AT270" s="178" t="s">
        <v>132</v>
      </c>
      <c r="AU270" s="178" t="s">
        <v>79</v>
      </c>
      <c r="AV270" s="175" t="s">
        <v>130</v>
      </c>
      <c r="AW270" s="175" t="s">
        <v>31</v>
      </c>
      <c r="AX270" s="175" t="s">
        <v>74</v>
      </c>
      <c r="AY270" s="178" t="s">
        <v>121</v>
      </c>
    </row>
    <row r="271" s="185" customFormat="true" ht="12.8" hidden="false" customHeight="false" outlineLevel="0" collapsed="false">
      <c r="B271" s="186"/>
      <c r="D271" s="177" t="s">
        <v>132</v>
      </c>
      <c r="E271" s="187"/>
      <c r="F271" s="188" t="s">
        <v>138</v>
      </c>
      <c r="H271" s="189" t="n">
        <v>3</v>
      </c>
      <c r="I271" s="190"/>
      <c r="L271" s="186"/>
      <c r="M271" s="191"/>
      <c r="N271" s="192"/>
      <c r="O271" s="192"/>
      <c r="P271" s="192"/>
      <c r="Q271" s="192"/>
      <c r="R271" s="192"/>
      <c r="S271" s="192"/>
      <c r="T271" s="193"/>
      <c r="AT271" s="187" t="s">
        <v>132</v>
      </c>
      <c r="AU271" s="187" t="s">
        <v>79</v>
      </c>
      <c r="AV271" s="185" t="s">
        <v>129</v>
      </c>
      <c r="AW271" s="185" t="s">
        <v>31</v>
      </c>
      <c r="AX271" s="185" t="s">
        <v>79</v>
      </c>
      <c r="AY271" s="187" t="s">
        <v>121</v>
      </c>
    </row>
    <row r="272" s="27" customFormat="true" ht="16.5" hidden="false" customHeight="true" outlineLevel="0" collapsed="false">
      <c r="A272" s="22"/>
      <c r="B272" s="160"/>
      <c r="C272" s="161" t="s">
        <v>474</v>
      </c>
      <c r="D272" s="161" t="s">
        <v>124</v>
      </c>
      <c r="E272" s="162" t="s">
        <v>475</v>
      </c>
      <c r="F272" s="168" t="s">
        <v>476</v>
      </c>
      <c r="G272" s="164" t="s">
        <v>169</v>
      </c>
      <c r="H272" s="165" t="n">
        <v>6</v>
      </c>
      <c r="I272" s="166"/>
      <c r="J272" s="167" t="n">
        <f aca="false">ROUND(I272*H272,2)</f>
        <v>0</v>
      </c>
      <c r="K272" s="194" t="s">
        <v>128</v>
      </c>
      <c r="L272" s="23"/>
      <c r="M272" s="169"/>
      <c r="N272" s="170" t="s">
        <v>40</v>
      </c>
      <c r="O272" s="60"/>
      <c r="P272" s="171" t="n">
        <f aca="false">O272*H272</f>
        <v>0</v>
      </c>
      <c r="Q272" s="171" t="n">
        <v>0</v>
      </c>
      <c r="R272" s="171" t="n">
        <f aca="false">Q272*H272</f>
        <v>0</v>
      </c>
      <c r="S272" s="171" t="n">
        <v>0</v>
      </c>
      <c r="T272" s="172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3" t="s">
        <v>471</v>
      </c>
      <c r="AT272" s="173" t="s">
        <v>124</v>
      </c>
      <c r="AU272" s="173" t="s">
        <v>79</v>
      </c>
      <c r="AY272" s="3" t="s">
        <v>121</v>
      </c>
      <c r="BE272" s="174" t="n">
        <f aca="false">IF(N272="základní",J272,0)</f>
        <v>0</v>
      </c>
      <c r="BF272" s="174" t="n">
        <f aca="false">IF(N272="snížená",J272,0)</f>
        <v>0</v>
      </c>
      <c r="BG272" s="174" t="n">
        <f aca="false">IF(N272="zákl. přenesená",J272,0)</f>
        <v>0</v>
      </c>
      <c r="BH272" s="174" t="n">
        <f aca="false">IF(N272="sníž. přenesená",J272,0)</f>
        <v>0</v>
      </c>
      <c r="BI272" s="174" t="n">
        <f aca="false">IF(N272="nulová",J272,0)</f>
        <v>0</v>
      </c>
      <c r="BJ272" s="3" t="s">
        <v>130</v>
      </c>
      <c r="BK272" s="174" t="n">
        <f aca="false">ROUND(I272*H272,2)</f>
        <v>0</v>
      </c>
      <c r="BL272" s="3" t="s">
        <v>471</v>
      </c>
      <c r="BM272" s="173" t="s">
        <v>477</v>
      </c>
    </row>
    <row r="273" s="175" customFormat="true" ht="12.8" hidden="false" customHeight="false" outlineLevel="0" collapsed="false">
      <c r="B273" s="176"/>
      <c r="D273" s="177" t="s">
        <v>132</v>
      </c>
      <c r="E273" s="178"/>
      <c r="F273" s="179" t="s">
        <v>478</v>
      </c>
      <c r="H273" s="180" t="n">
        <v>4</v>
      </c>
      <c r="I273" s="181"/>
      <c r="L273" s="176"/>
      <c r="M273" s="182"/>
      <c r="N273" s="183"/>
      <c r="O273" s="183"/>
      <c r="P273" s="183"/>
      <c r="Q273" s="183"/>
      <c r="R273" s="183"/>
      <c r="S273" s="183"/>
      <c r="T273" s="184"/>
      <c r="AT273" s="178" t="s">
        <v>132</v>
      </c>
      <c r="AU273" s="178" t="s">
        <v>79</v>
      </c>
      <c r="AV273" s="175" t="s">
        <v>130</v>
      </c>
      <c r="AW273" s="175" t="s">
        <v>31</v>
      </c>
      <c r="AX273" s="175" t="s">
        <v>74</v>
      </c>
      <c r="AY273" s="178" t="s">
        <v>121</v>
      </c>
    </row>
    <row r="274" s="175" customFormat="true" ht="12.8" hidden="false" customHeight="false" outlineLevel="0" collapsed="false">
      <c r="B274" s="176"/>
      <c r="D274" s="177" t="s">
        <v>132</v>
      </c>
      <c r="E274" s="178"/>
      <c r="F274" s="179" t="s">
        <v>479</v>
      </c>
      <c r="H274" s="180" t="n">
        <v>2</v>
      </c>
      <c r="I274" s="181"/>
      <c r="L274" s="176"/>
      <c r="M274" s="182"/>
      <c r="N274" s="183"/>
      <c r="O274" s="183"/>
      <c r="P274" s="183"/>
      <c r="Q274" s="183"/>
      <c r="R274" s="183"/>
      <c r="S274" s="183"/>
      <c r="T274" s="184"/>
      <c r="AT274" s="178" t="s">
        <v>132</v>
      </c>
      <c r="AU274" s="178" t="s">
        <v>79</v>
      </c>
      <c r="AV274" s="175" t="s">
        <v>130</v>
      </c>
      <c r="AW274" s="175" t="s">
        <v>31</v>
      </c>
      <c r="AX274" s="175" t="s">
        <v>74</v>
      </c>
      <c r="AY274" s="178" t="s">
        <v>121</v>
      </c>
    </row>
    <row r="275" s="185" customFormat="true" ht="12.8" hidden="false" customHeight="false" outlineLevel="0" collapsed="false">
      <c r="B275" s="186"/>
      <c r="D275" s="177" t="s">
        <v>132</v>
      </c>
      <c r="E275" s="187"/>
      <c r="F275" s="188" t="s">
        <v>138</v>
      </c>
      <c r="H275" s="189" t="n">
        <v>6</v>
      </c>
      <c r="I275" s="190"/>
      <c r="L275" s="186"/>
      <c r="M275" s="191"/>
      <c r="N275" s="192"/>
      <c r="O275" s="192"/>
      <c r="P275" s="192"/>
      <c r="Q275" s="192"/>
      <c r="R275" s="192"/>
      <c r="S275" s="192"/>
      <c r="T275" s="193"/>
      <c r="AT275" s="187" t="s">
        <v>132</v>
      </c>
      <c r="AU275" s="187" t="s">
        <v>79</v>
      </c>
      <c r="AV275" s="185" t="s">
        <v>129</v>
      </c>
      <c r="AW275" s="185" t="s">
        <v>31</v>
      </c>
      <c r="AX275" s="185" t="s">
        <v>79</v>
      </c>
      <c r="AY275" s="187" t="s">
        <v>121</v>
      </c>
    </row>
    <row r="276" s="146" customFormat="true" ht="25.9" hidden="false" customHeight="true" outlineLevel="0" collapsed="false">
      <c r="B276" s="147"/>
      <c r="D276" s="148" t="s">
        <v>73</v>
      </c>
      <c r="E276" s="149" t="s">
        <v>480</v>
      </c>
      <c r="F276" s="149" t="s">
        <v>481</v>
      </c>
      <c r="I276" s="150"/>
      <c r="J276" s="151" t="n">
        <f aca="false">BK276</f>
        <v>0</v>
      </c>
      <c r="L276" s="147"/>
      <c r="M276" s="152"/>
      <c r="N276" s="153"/>
      <c r="O276" s="153"/>
      <c r="P276" s="154" t="n">
        <f aca="false">P277+P279</f>
        <v>0</v>
      </c>
      <c r="Q276" s="153"/>
      <c r="R276" s="154" t="n">
        <f aca="false">R277+R279</f>
        <v>0</v>
      </c>
      <c r="S276" s="153"/>
      <c r="T276" s="155" t="n">
        <f aca="false">T277+T279</f>
        <v>0</v>
      </c>
      <c r="AR276" s="148" t="s">
        <v>149</v>
      </c>
      <c r="AT276" s="156" t="s">
        <v>73</v>
      </c>
      <c r="AU276" s="156" t="s">
        <v>74</v>
      </c>
      <c r="AY276" s="148" t="s">
        <v>121</v>
      </c>
      <c r="BK276" s="157" t="n">
        <f aca="false">BK277+BK279</f>
        <v>0</v>
      </c>
    </row>
    <row r="277" s="146" customFormat="true" ht="22.8" hidden="false" customHeight="true" outlineLevel="0" collapsed="false">
      <c r="B277" s="147"/>
      <c r="D277" s="148" t="s">
        <v>73</v>
      </c>
      <c r="E277" s="158" t="s">
        <v>482</v>
      </c>
      <c r="F277" s="158" t="s">
        <v>483</v>
      </c>
      <c r="I277" s="150"/>
      <c r="J277" s="159" t="n">
        <f aca="false">BK277</f>
        <v>0</v>
      </c>
      <c r="L277" s="147"/>
      <c r="M277" s="152"/>
      <c r="N277" s="153"/>
      <c r="O277" s="153"/>
      <c r="P277" s="154" t="n">
        <f aca="false">P278</f>
        <v>0</v>
      </c>
      <c r="Q277" s="153"/>
      <c r="R277" s="154" t="n">
        <f aca="false">R278</f>
        <v>0</v>
      </c>
      <c r="S277" s="153"/>
      <c r="T277" s="155" t="n">
        <f aca="false">T278</f>
        <v>0</v>
      </c>
      <c r="AR277" s="148" t="s">
        <v>149</v>
      </c>
      <c r="AT277" s="156" t="s">
        <v>73</v>
      </c>
      <c r="AU277" s="156" t="s">
        <v>79</v>
      </c>
      <c r="AY277" s="148" t="s">
        <v>121</v>
      </c>
      <c r="BK277" s="157" t="n">
        <f aca="false">BK278</f>
        <v>0</v>
      </c>
    </row>
    <row r="278" s="27" customFormat="true" ht="16.5" hidden="false" customHeight="true" outlineLevel="0" collapsed="false">
      <c r="A278" s="22"/>
      <c r="B278" s="160"/>
      <c r="C278" s="161" t="s">
        <v>484</v>
      </c>
      <c r="D278" s="161" t="s">
        <v>124</v>
      </c>
      <c r="E278" s="162" t="s">
        <v>485</v>
      </c>
      <c r="F278" s="168" t="s">
        <v>486</v>
      </c>
      <c r="G278" s="164" t="s">
        <v>145</v>
      </c>
      <c r="H278" s="165" t="n">
        <v>1</v>
      </c>
      <c r="I278" s="166"/>
      <c r="J278" s="167" t="n">
        <f aca="false">ROUND(I278*H278,2)</f>
        <v>0</v>
      </c>
      <c r="K278" s="194" t="s">
        <v>128</v>
      </c>
      <c r="L278" s="23"/>
      <c r="M278" s="169"/>
      <c r="N278" s="170" t="s">
        <v>40</v>
      </c>
      <c r="O278" s="60"/>
      <c r="P278" s="171" t="n">
        <f aca="false">O278*H278</f>
        <v>0</v>
      </c>
      <c r="Q278" s="171" t="n">
        <v>0</v>
      </c>
      <c r="R278" s="171" t="n">
        <f aca="false">Q278*H278</f>
        <v>0</v>
      </c>
      <c r="S278" s="171" t="n">
        <v>0</v>
      </c>
      <c r="T278" s="172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3" t="s">
        <v>487</v>
      </c>
      <c r="AT278" s="173" t="s">
        <v>124</v>
      </c>
      <c r="AU278" s="173" t="s">
        <v>130</v>
      </c>
      <c r="AY278" s="3" t="s">
        <v>121</v>
      </c>
      <c r="BE278" s="174" t="n">
        <f aca="false">IF(N278="základní",J278,0)</f>
        <v>0</v>
      </c>
      <c r="BF278" s="174" t="n">
        <f aca="false">IF(N278="snížená",J278,0)</f>
        <v>0</v>
      </c>
      <c r="BG278" s="174" t="n">
        <f aca="false">IF(N278="zákl. přenesená",J278,0)</f>
        <v>0</v>
      </c>
      <c r="BH278" s="174" t="n">
        <f aca="false">IF(N278="sníž. přenesená",J278,0)</f>
        <v>0</v>
      </c>
      <c r="BI278" s="174" t="n">
        <f aca="false">IF(N278="nulová",J278,0)</f>
        <v>0</v>
      </c>
      <c r="BJ278" s="3" t="s">
        <v>130</v>
      </c>
      <c r="BK278" s="174" t="n">
        <f aca="false">ROUND(I278*H278,2)</f>
        <v>0</v>
      </c>
      <c r="BL278" s="3" t="s">
        <v>487</v>
      </c>
      <c r="BM278" s="173" t="s">
        <v>488</v>
      </c>
    </row>
    <row r="279" s="146" customFormat="true" ht="22.8" hidden="false" customHeight="true" outlineLevel="0" collapsed="false">
      <c r="B279" s="147"/>
      <c r="D279" s="148" t="s">
        <v>73</v>
      </c>
      <c r="E279" s="158" t="s">
        <v>489</v>
      </c>
      <c r="F279" s="158" t="s">
        <v>490</v>
      </c>
      <c r="I279" s="150"/>
      <c r="J279" s="159" t="n">
        <f aca="false">BK279</f>
        <v>0</v>
      </c>
      <c r="L279" s="147"/>
      <c r="M279" s="152"/>
      <c r="N279" s="153"/>
      <c r="O279" s="153"/>
      <c r="P279" s="154" t="n">
        <f aca="false">P280</f>
        <v>0</v>
      </c>
      <c r="Q279" s="153"/>
      <c r="R279" s="154" t="n">
        <f aca="false">R280</f>
        <v>0</v>
      </c>
      <c r="S279" s="153"/>
      <c r="T279" s="155" t="n">
        <f aca="false">T280</f>
        <v>0</v>
      </c>
      <c r="AR279" s="148" t="s">
        <v>149</v>
      </c>
      <c r="AT279" s="156" t="s">
        <v>73</v>
      </c>
      <c r="AU279" s="156" t="s">
        <v>79</v>
      </c>
      <c r="AY279" s="148" t="s">
        <v>121</v>
      </c>
      <c r="BK279" s="157" t="n">
        <f aca="false">BK280</f>
        <v>0</v>
      </c>
    </row>
    <row r="280" s="27" customFormat="true" ht="16.5" hidden="false" customHeight="true" outlineLevel="0" collapsed="false">
      <c r="A280" s="22"/>
      <c r="B280" s="160"/>
      <c r="C280" s="161" t="s">
        <v>491</v>
      </c>
      <c r="D280" s="161" t="s">
        <v>124</v>
      </c>
      <c r="E280" s="162" t="s">
        <v>492</v>
      </c>
      <c r="F280" s="168" t="s">
        <v>493</v>
      </c>
      <c r="G280" s="164" t="s">
        <v>145</v>
      </c>
      <c r="H280" s="165" t="n">
        <v>1</v>
      </c>
      <c r="I280" s="166"/>
      <c r="J280" s="167" t="n">
        <f aca="false">ROUND(I280*H280,2)</f>
        <v>0</v>
      </c>
      <c r="K280" s="194" t="s">
        <v>128</v>
      </c>
      <c r="L280" s="23"/>
      <c r="M280" s="208"/>
      <c r="N280" s="209" t="s">
        <v>40</v>
      </c>
      <c r="O280" s="210"/>
      <c r="P280" s="211" t="n">
        <f aca="false">O280*H280</f>
        <v>0</v>
      </c>
      <c r="Q280" s="211" t="n">
        <v>0</v>
      </c>
      <c r="R280" s="211" t="n">
        <f aca="false">Q280*H280</f>
        <v>0</v>
      </c>
      <c r="S280" s="211" t="n">
        <v>0</v>
      </c>
      <c r="T280" s="212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3" t="s">
        <v>487</v>
      </c>
      <c r="AT280" s="173" t="s">
        <v>124</v>
      </c>
      <c r="AU280" s="173" t="s">
        <v>130</v>
      </c>
      <c r="AY280" s="3" t="s">
        <v>121</v>
      </c>
      <c r="BE280" s="174" t="n">
        <f aca="false">IF(N280="základní",J280,0)</f>
        <v>0</v>
      </c>
      <c r="BF280" s="174" t="n">
        <f aca="false">IF(N280="snížená",J280,0)</f>
        <v>0</v>
      </c>
      <c r="BG280" s="174" t="n">
        <f aca="false">IF(N280="zákl. přenesená",J280,0)</f>
        <v>0</v>
      </c>
      <c r="BH280" s="174" t="n">
        <f aca="false">IF(N280="sníž. přenesená",J280,0)</f>
        <v>0</v>
      </c>
      <c r="BI280" s="174" t="n">
        <f aca="false">IF(N280="nulová",J280,0)</f>
        <v>0</v>
      </c>
      <c r="BJ280" s="3" t="s">
        <v>130</v>
      </c>
      <c r="BK280" s="174" t="n">
        <f aca="false">ROUND(I280*H280,2)</f>
        <v>0</v>
      </c>
      <c r="BL280" s="3" t="s">
        <v>487</v>
      </c>
      <c r="BM280" s="173" t="s">
        <v>494</v>
      </c>
    </row>
    <row r="281" s="27" customFormat="true" ht="6.95" hidden="false" customHeight="true" outlineLevel="0" collapsed="false">
      <c r="A281" s="22"/>
      <c r="B281" s="44"/>
      <c r="C281" s="45"/>
      <c r="D281" s="45"/>
      <c r="E281" s="45"/>
      <c r="F281" s="45"/>
      <c r="G281" s="45"/>
      <c r="H281" s="45"/>
      <c r="I281" s="45"/>
      <c r="J281" s="45"/>
      <c r="K281" s="45"/>
      <c r="L281" s="23"/>
      <c r="M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</row>
  </sheetData>
  <autoFilter ref="C130:K280"/>
  <mergeCells count="6">
    <mergeCell ref="L2:V2"/>
    <mergeCell ref="E7:H7"/>
    <mergeCell ref="E16:H16"/>
    <mergeCell ref="E25:H25"/>
    <mergeCell ref="E85:H85"/>
    <mergeCell ref="E123:H123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2022-08-31T16:40:37Z</dcterms:created>
  <dc:creator>Eva-TOSH\Eva</dc:creator>
  <dc:description/>
  <dc:language>cs-CZ</dc:language>
  <cp:lastModifiedBy/>
  <dcterms:modified xsi:type="dcterms:W3CDTF">2022-09-01T08:38:40Z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